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.Bray\Downloads\"/>
    </mc:Choice>
  </mc:AlternateContent>
  <xr:revisionPtr revIDLastSave="0" documentId="13_ncr:1_{CA089DBD-578E-4D97-A668-A5797C0599F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rchived FMS Until July 22" sheetId="1" r:id="rId1"/>
    <sheet name="Current FMS From July 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7" i="2"/>
  <c r="D8" i="2"/>
  <c r="D54" i="2"/>
  <c r="D52" i="2"/>
  <c r="D49" i="2"/>
  <c r="D5" i="2"/>
  <c r="D3" i="2"/>
  <c r="D56" i="2"/>
  <c r="D14" i="2"/>
  <c r="D11" i="2"/>
  <c r="D45" i="2"/>
  <c r="D31" i="2"/>
  <c r="D48" i="2"/>
  <c r="D12" i="2"/>
  <c r="D24" i="2"/>
  <c r="D2" i="2"/>
  <c r="D43" i="2"/>
  <c r="D38" i="2"/>
  <c r="D34" i="2"/>
  <c r="D21" i="2"/>
  <c r="D10" i="2"/>
  <c r="D9" i="2"/>
  <c r="D55" i="2"/>
  <c r="D46" i="2"/>
  <c r="D32" i="2"/>
  <c r="D25" i="2"/>
  <c r="D33" i="2"/>
  <c r="D6" i="2"/>
  <c r="D47" i="2"/>
  <c r="D44" i="2"/>
  <c r="D4" i="2"/>
  <c r="D23" i="2"/>
  <c r="D19" i="2"/>
  <c r="D57" i="2"/>
  <c r="D59" i="2"/>
  <c r="D42" i="2"/>
  <c r="D41" i="2"/>
  <c r="D39" i="2"/>
  <c r="D26" i="2"/>
  <c r="D16" i="2"/>
  <c r="D60" i="2"/>
  <c r="D28" i="2"/>
  <c r="D13" i="2"/>
  <c r="D37" i="2"/>
  <c r="D51" i="2"/>
  <c r="D36" i="2"/>
  <c r="D15" i="2"/>
  <c r="D50" i="2"/>
  <c r="D40" i="2"/>
  <c r="D30" i="2"/>
  <c r="D18" i="2"/>
  <c r="D29" i="2"/>
  <c r="D22" i="2"/>
  <c r="D20" i="2"/>
  <c r="D27" i="2"/>
  <c r="D53" i="2"/>
  <c r="D35" i="2"/>
</calcChain>
</file>

<file path=xl/sharedStrings.xml><?xml version="1.0" encoding="utf-8"?>
<sst xmlns="http://schemas.openxmlformats.org/spreadsheetml/2006/main" count="504" uniqueCount="207">
  <si>
    <t>Job Text</t>
  </si>
  <si>
    <t>ALARM FAULT</t>
  </si>
  <si>
    <t>No Sirens/bluelights</t>
  </si>
  <si>
    <t>Clutch Failure</t>
  </si>
  <si>
    <t>SECURITY ALARM</t>
  </si>
  <si>
    <t>Alarming sounding</t>
  </si>
  <si>
    <t>Flat Battery</t>
  </si>
  <si>
    <t>KEY PAD IN/OP</t>
  </si>
  <si>
    <t>O/S/F indicator brok</t>
  </si>
  <si>
    <t>Non Start</t>
  </si>
  <si>
    <t>WON'T START</t>
  </si>
  <si>
    <t>INDICATORS IN/OP</t>
  </si>
  <si>
    <t>Non start</t>
  </si>
  <si>
    <t>Rad Leak</t>
  </si>
  <si>
    <t>Loss of power</t>
  </si>
  <si>
    <t>SIREN IN/OP</t>
  </si>
  <si>
    <t>NS Rear tyre</t>
  </si>
  <si>
    <t>Smokey Brakes</t>
  </si>
  <si>
    <t>Smash Damage</t>
  </si>
  <si>
    <t>NON START</t>
  </si>
  <si>
    <t>Battery Guard</t>
  </si>
  <si>
    <t>OFFSIDE INNER REAR</t>
  </si>
  <si>
    <t>WIPER ARM SNAPPED</t>
  </si>
  <si>
    <t>REAR STROBES</t>
  </si>
  <si>
    <t>LADDER STRAP</t>
  </si>
  <si>
    <t>SUCKING DELIVERY</t>
  </si>
  <si>
    <t>TRAY RUNNER</t>
  </si>
  <si>
    <t>Low Engine oil - rep</t>
  </si>
  <si>
    <t>FIRE PUMP DRIVE BOX</t>
  </si>
  <si>
    <t>NO AIR BUILD</t>
  </si>
  <si>
    <t>Tyre Issues</t>
  </si>
  <si>
    <t>Vacuum</t>
  </si>
  <si>
    <t>MDT/RADIO WONT POWER</t>
  </si>
  <si>
    <t>Fend off lites us</t>
  </si>
  <si>
    <t>NO DIP BEAM H/LAMPS</t>
  </si>
  <si>
    <t>N/S/F DOOR FAULT</t>
  </si>
  <si>
    <t>OIC DOOR</t>
  </si>
  <si>
    <t>SPEEDO IN/OP</t>
  </si>
  <si>
    <t>Indicators innop</t>
  </si>
  <si>
    <t>Hose recovery</t>
  </si>
  <si>
    <t>Not starting</t>
  </si>
  <si>
    <t>Flatt batt</t>
  </si>
  <si>
    <t>Flat battery</t>
  </si>
  <si>
    <t>POSSIBLE BENT RAM</t>
  </si>
  <si>
    <t>Leg Fault</t>
  </si>
  <si>
    <t>BOOM ANGLE FAULT</t>
  </si>
  <si>
    <t>OVER HEATING</t>
  </si>
  <si>
    <t>BOOM HYDRAULIC LEAK</t>
  </si>
  <si>
    <t>Hydraulic leak</t>
  </si>
  <si>
    <t>HYDRAULIC ISSUES</t>
  </si>
  <si>
    <t>Windscreen washers</t>
  </si>
  <si>
    <t>Air leak - brakes</t>
  </si>
  <si>
    <t>TYRE VALVE LEAK</t>
  </si>
  <si>
    <t>AXLE LOCK FAULT</t>
  </si>
  <si>
    <t>OIL LEAK</t>
  </si>
  <si>
    <t>BRAKE MODULATOR</t>
  </si>
  <si>
    <t>Gauge leaking oil</t>
  </si>
  <si>
    <t>MONITOR FAULT</t>
  </si>
  <si>
    <t>NO PTO Revs/Guage</t>
  </si>
  <si>
    <t>OIL LEAK BEHIND PUMP</t>
  </si>
  <si>
    <t>CHARGING LEAD</t>
  </si>
  <si>
    <t>No power</t>
  </si>
  <si>
    <t>STUCK OFF ROAD</t>
  </si>
  <si>
    <t>tyre Defect</t>
  </si>
  <si>
    <t>PTO no rev's</t>
  </si>
  <si>
    <t>Foam tube disconecte</t>
  </si>
  <si>
    <t>Fail to start</t>
  </si>
  <si>
    <t>OSR Tyre flat</t>
  </si>
  <si>
    <t>PTO NOT WORKING</t>
  </si>
  <si>
    <t>NSR Tyre</t>
  </si>
  <si>
    <t>OS headlamp us</t>
  </si>
  <si>
    <t>REAR TYRE PRESSURE</t>
  </si>
  <si>
    <t>Will not go into DR</t>
  </si>
  <si>
    <t>PUMP NOT PRIMEING</t>
  </si>
  <si>
    <t>Complete pump failur</t>
  </si>
  <si>
    <t>Won't start</t>
  </si>
  <si>
    <t>Pump Screen Defect</t>
  </si>
  <si>
    <t>OIC seat belt</t>
  </si>
  <si>
    <t>PUMP PIPE CRACKED</t>
  </si>
  <si>
    <t>OS Front tyre</t>
  </si>
  <si>
    <t>NSF Headlight</t>
  </si>
  <si>
    <t>WING MIRROR</t>
  </si>
  <si>
    <t>FAILING TO START</t>
  </si>
  <si>
    <t>BANG FROM CAB AREA</t>
  </si>
  <si>
    <t>ENGINE LIGHT ON</t>
  </si>
  <si>
    <t>REAR AIR BAGS LEAK</t>
  </si>
  <si>
    <t>PUMP LEAKING AIR</t>
  </si>
  <si>
    <t>OVERHEATING</t>
  </si>
  <si>
    <t>SIDE LIGHT BULB</t>
  </si>
  <si>
    <t>Overheating loss wat</t>
  </si>
  <si>
    <t>DEFECT ABS</t>
  </si>
  <si>
    <t>Gantry warning light</t>
  </si>
  <si>
    <t>H/L BULB IN/OP</t>
  </si>
  <si>
    <t>Pump failure</t>
  </si>
  <si>
    <t>PTO not engaging</t>
  </si>
  <si>
    <t>Not pumping water</t>
  </si>
  <si>
    <t>Major oil leak</t>
  </si>
  <si>
    <t>Leaking Tyre Valve</t>
  </si>
  <si>
    <t>No sirens</t>
  </si>
  <si>
    <t>PTO PROP U/S</t>
  </si>
  <si>
    <t>FLAT BATTERY</t>
  </si>
  <si>
    <t>VIBRATION</t>
  </si>
  <si>
    <t>FLAT BATTERY FAULT?</t>
  </si>
  <si>
    <t>HANDLING ODD</t>
  </si>
  <si>
    <t>Compressor noisy</t>
  </si>
  <si>
    <t>PUNCTURE</t>
  </si>
  <si>
    <t>Tyre Pressure low</t>
  </si>
  <si>
    <t>NS Headlamp</t>
  </si>
  <si>
    <t>Battery overheating</t>
  </si>
  <si>
    <t>FAILED TO START</t>
  </si>
  <si>
    <t>Pump pressure</t>
  </si>
  <si>
    <t>Speedo In/Op</t>
  </si>
  <si>
    <t>Gearbox issue</t>
  </si>
  <si>
    <t>Failed to Start</t>
  </si>
  <si>
    <t>BATTERIES OVER HEAT</t>
  </si>
  <si>
    <t>PUMP DISPLAY FAULT</t>
  </si>
  <si>
    <t>NSR tyre</t>
  </si>
  <si>
    <t>Driver Side headlamp</t>
  </si>
  <si>
    <t>NSRO tyre</t>
  </si>
  <si>
    <t>R/Suspension low</t>
  </si>
  <si>
    <t>Headlight bulb O/S</t>
  </si>
  <si>
    <t>Suspension issue</t>
  </si>
  <si>
    <t>TWO TONES SIREN</t>
  </si>
  <si>
    <t>OSR Hub Overheating</t>
  </si>
  <si>
    <t>FRONT GRILL AIR LEAK</t>
  </si>
  <si>
    <t>Headlight</t>
  </si>
  <si>
    <t>NS head light</t>
  </si>
  <si>
    <t>REPAIR FIRE PUMP</t>
  </si>
  <si>
    <t>PUMP LEAKING</t>
  </si>
  <si>
    <t>STRUGGLING TO START</t>
  </si>
  <si>
    <t>REAR DOORS LOCKED</t>
  </si>
  <si>
    <t>Cant unlock doors</t>
  </si>
  <si>
    <t>PUMP SCREEN IN/OP</t>
  </si>
  <si>
    <t>STARTING ISSUE</t>
  </si>
  <si>
    <t>Pump overheating</t>
  </si>
  <si>
    <t>GEARBOX MALFUNCTION</t>
  </si>
  <si>
    <t>HEADLAMP BULB</t>
  </si>
  <si>
    <t>LOW TYRE PRESSURES</t>
  </si>
  <si>
    <t>ENGINE FAULT</t>
  </si>
  <si>
    <t>S/belt notretracting</t>
  </si>
  <si>
    <t>Leaking Delivery</t>
  </si>
  <si>
    <t>NOT CHARGING</t>
  </si>
  <si>
    <t>LACK OF PUMP PRESSUR</t>
  </si>
  <si>
    <t>Hydrant&gt;tank valve</t>
  </si>
  <si>
    <t>Steering defect</t>
  </si>
  <si>
    <t>Air Suspension Fault</t>
  </si>
  <si>
    <t>Failure to Start</t>
  </si>
  <si>
    <t>Bolts Loose</t>
  </si>
  <si>
    <t>EXHAUST LOOSE</t>
  </si>
  <si>
    <t>FLAY BATTERY</t>
  </si>
  <si>
    <t>FLAT BATTERY - FAULT</t>
  </si>
  <si>
    <t>No lights/siren/comm</t>
  </si>
  <si>
    <t>GEARBOX LEAK</t>
  </si>
  <si>
    <t>Pump press dropping</t>
  </si>
  <si>
    <t>Retarder stuck on</t>
  </si>
  <si>
    <t>NSRO TYRE</t>
  </si>
  <si>
    <t>Aplliance won't strt</t>
  </si>
  <si>
    <t>ENGINE WARNING LIGHT</t>
  </si>
  <si>
    <t>START UP FAIL?</t>
  </si>
  <si>
    <t>AIR LEAK</t>
  </si>
  <si>
    <t>MAJOR PUMP LEAK</t>
  </si>
  <si>
    <t>Wont start/Charging?</t>
  </si>
  <si>
    <t>OIL LOW</t>
  </si>
  <si>
    <t>Locker latch loose</t>
  </si>
  <si>
    <t>LOCKER CLIPS</t>
  </si>
  <si>
    <t>Brake system light</t>
  </si>
  <si>
    <t>AIR LEAK PUMP BAY</t>
  </si>
  <si>
    <t>NSR inner tyre flat</t>
  </si>
  <si>
    <t>STARTING PROBLEM</t>
  </si>
  <si>
    <t>AEB LIGHT</t>
  </si>
  <si>
    <t>MAST STUCK UP</t>
  </si>
  <si>
    <t>Locked out</t>
  </si>
  <si>
    <t>VIS Sensor</t>
  </si>
  <si>
    <t>CAMERA SYSTEM</t>
  </si>
  <si>
    <t>Hydro Sub Pump</t>
  </si>
  <si>
    <t>Off Rear Outer</t>
  </si>
  <si>
    <t>Non charging</t>
  </si>
  <si>
    <t>LIMP MODE</t>
  </si>
  <si>
    <t>DUTING LOOSE</t>
  </si>
  <si>
    <t>Noise when manouveri</t>
  </si>
  <si>
    <t>SMOKE UNDER CAB</t>
  </si>
  <si>
    <t>Sight tube damaged</t>
  </si>
  <si>
    <t>JACK SLOW</t>
  </si>
  <si>
    <t>Jack Legs leaking</t>
  </si>
  <si>
    <t>BATTERY FIRE</t>
  </si>
  <si>
    <t>NO GROUND PRESSURE</t>
  </si>
  <si>
    <t>Electrics faulty</t>
  </si>
  <si>
    <t>OSF jack leg</t>
  </si>
  <si>
    <t>OS susp dropped</t>
  </si>
  <si>
    <t>LEVEL GUAGE BROKEN</t>
  </si>
  <si>
    <t>Outrigger warning</t>
  </si>
  <si>
    <t>DONKEY ENGINE</t>
  </si>
  <si>
    <t>Turret Hyd leak</t>
  </si>
  <si>
    <t>HARTZ ENGINE</t>
  </si>
  <si>
    <t>JACK LIGHTS OUT</t>
  </si>
  <si>
    <t>ABS LIGHT</t>
  </si>
  <si>
    <t>240VCharger tripping</t>
  </si>
  <si>
    <t>Not charging</t>
  </si>
  <si>
    <t>Charger/wiring fault</t>
  </si>
  <si>
    <t>Front jack legs</t>
  </si>
  <si>
    <t>Total Cost</t>
  </si>
  <si>
    <t>Vehicle off run?</t>
  </si>
  <si>
    <t>Comments</t>
  </si>
  <si>
    <t>Yes</t>
  </si>
  <si>
    <t>=T("1: B2 Service.2: Replace damaged tailight NSR (Done).3: Wooshing noise when accelerating - Repair req'd.4: Pump screen dim - Requires new screen.5: O/S/R locker branch stowage brkt loose.6: Dragon light locker catch requires adjusting.7: Holmatro stowage requires tidying (Stow with reserve kit when next in W/shop) - Repairs req'd.8: Shutter ID plate coming adrift.9: Pipework for locker locks has come adrift under O/S/R mudwing. - requires re-attachinng.10: O/S/R hinge cover missing - Repair req'd.11: O/S/R mudwing adrift slightly on front edge - Repair required.12: Slight leak on N/S cab ram - Requires cleaning and checking.13: Aux compressor not working - Repair required.")</t>
  </si>
  <si>
    <t>Cost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</si>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</sst>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 applyAlignment="1">
      <alignment horizontal="center" wrapText="1"/>
    </xf>
    <xf numFmtId="0" fontId="19" fillId="0" borderId="0" xfId="0" applyFont="1"/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center" wrapText="1"/>
    </xf>
    <xf numFmtId="164" fontId="20" fillId="0" borderId="10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14" fontId="0" fillId="0" borderId="11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9"/>
  <sheetViews>
    <sheetView workbookViewId="0">
      <selection activeCell="B11" sqref="B11"/>
    </sheetView>
  </sheetViews>
  <sheetFormatPr defaultColWidth="9.1796875" defaultRowHeight="14.5" x14ac:dyDescent="0.35"/>
  <cols>
    <col min="1" max="1" width="10.1796875" style="7" bestFit="1" customWidth="1"/>
    <col min="2" max="2" width="15.26953125" style="7" bestFit="1" customWidth="1"/>
    <col min="3" max="3" width="18" style="7" customWidth="1"/>
    <col min="4" max="4" width="36.54296875" style="7" customWidth="1"/>
    <col min="5" max="16384" width="9.1796875" style="7"/>
  </cols>
  <sheetData>
    <row r="1" spans="1:4" x14ac:dyDescent="0.35">
      <c r="A1" s="6" t="s">
        <v>205</v>
      </c>
      <c r="B1" s="6" t="s">
        <v>201</v>
      </c>
      <c r="C1" s="6" t="s">
        <v>206</v>
      </c>
      <c r="D1" s="6" t="s">
        <v>0</v>
      </c>
    </row>
    <row r="2" spans="1:4" x14ac:dyDescent="0.35">
      <c r="A2" s="9">
        <v>870</v>
      </c>
      <c r="B2" s="9" t="s">
        <v>203</v>
      </c>
      <c r="C2" s="10">
        <v>43104</v>
      </c>
      <c r="D2" s="8" t="s">
        <v>62</v>
      </c>
    </row>
    <row r="3" spans="1:4" x14ac:dyDescent="0.35">
      <c r="A3" s="9">
        <v>249.91</v>
      </c>
      <c r="B3" s="9" t="s">
        <v>203</v>
      </c>
      <c r="C3" s="10">
        <v>43108</v>
      </c>
      <c r="D3" s="8" t="s">
        <v>83</v>
      </c>
    </row>
    <row r="4" spans="1:4" x14ac:dyDescent="0.35">
      <c r="A4" s="9">
        <v>220</v>
      </c>
      <c r="B4" s="9" t="s">
        <v>203</v>
      </c>
      <c r="C4" s="10">
        <v>43108</v>
      </c>
      <c r="D4" s="8" t="s">
        <v>109</v>
      </c>
    </row>
    <row r="5" spans="1:4" x14ac:dyDescent="0.35">
      <c r="A5" s="9">
        <v>400</v>
      </c>
      <c r="B5" s="9" t="s">
        <v>203</v>
      </c>
      <c r="C5" s="10">
        <v>43109</v>
      </c>
      <c r="D5" s="8" t="s">
        <v>69</v>
      </c>
    </row>
    <row r="6" spans="1:4" x14ac:dyDescent="0.35">
      <c r="A6" s="9">
        <v>100</v>
      </c>
      <c r="B6" s="9" t="s">
        <v>203</v>
      </c>
      <c r="C6" s="10">
        <v>43116</v>
      </c>
      <c r="D6" s="8" t="s">
        <v>146</v>
      </c>
    </row>
    <row r="7" spans="1:4" x14ac:dyDescent="0.35">
      <c r="A7" s="9">
        <v>434.39</v>
      </c>
      <c r="B7" s="9" t="s">
        <v>203</v>
      </c>
      <c r="C7" s="10">
        <v>43120</v>
      </c>
      <c r="D7" s="8" t="s">
        <v>111</v>
      </c>
    </row>
    <row r="8" spans="1:4" x14ac:dyDescent="0.35">
      <c r="A8" s="9">
        <v>480</v>
      </c>
      <c r="B8" s="9" t="s">
        <v>203</v>
      </c>
      <c r="C8" s="10">
        <v>43123</v>
      </c>
      <c r="D8" s="8" t="s">
        <v>116</v>
      </c>
    </row>
    <row r="9" spans="1:4" x14ac:dyDescent="0.35">
      <c r="A9" s="9">
        <v>22.95</v>
      </c>
      <c r="B9" s="9" t="s">
        <v>203</v>
      </c>
      <c r="C9" s="10">
        <v>43131</v>
      </c>
      <c r="D9" s="8" t="s">
        <v>125</v>
      </c>
    </row>
    <row r="10" spans="1:4" x14ac:dyDescent="0.35">
      <c r="A10" s="9">
        <v>22.95</v>
      </c>
      <c r="B10" s="9" t="s">
        <v>203</v>
      </c>
      <c r="C10" s="10">
        <v>43145</v>
      </c>
      <c r="D10" s="8" t="s">
        <v>126</v>
      </c>
    </row>
    <row r="11" spans="1:4" x14ac:dyDescent="0.35">
      <c r="A11" s="9">
        <v>100</v>
      </c>
      <c r="B11" s="9" t="s">
        <v>203</v>
      </c>
      <c r="C11" s="10">
        <v>43158</v>
      </c>
      <c r="D11" s="8" t="s">
        <v>97</v>
      </c>
    </row>
    <row r="12" spans="1:4" x14ac:dyDescent="0.35">
      <c r="A12" s="9">
        <v>980</v>
      </c>
      <c r="B12" s="9" t="s">
        <v>203</v>
      </c>
      <c r="C12" s="10">
        <v>43166</v>
      </c>
      <c r="D12" s="8" t="s">
        <v>76</v>
      </c>
    </row>
    <row r="13" spans="1:4" x14ac:dyDescent="0.35">
      <c r="A13" s="9">
        <v>400</v>
      </c>
      <c r="B13" s="9" t="s">
        <v>203</v>
      </c>
      <c r="C13" s="10">
        <v>43170</v>
      </c>
      <c r="D13" s="8" t="s">
        <v>63</v>
      </c>
    </row>
    <row r="14" spans="1:4" x14ac:dyDescent="0.35">
      <c r="A14" s="9">
        <v>200</v>
      </c>
      <c r="B14" s="9" t="s">
        <v>203</v>
      </c>
      <c r="C14" s="10">
        <v>43170</v>
      </c>
      <c r="D14" s="8" t="s">
        <v>100</v>
      </c>
    </row>
    <row r="15" spans="1:4" x14ac:dyDescent="0.35">
      <c r="A15" s="9">
        <v>100</v>
      </c>
      <c r="B15" s="9" t="s">
        <v>203</v>
      </c>
      <c r="C15" s="10">
        <v>43180</v>
      </c>
      <c r="D15" s="8" t="s">
        <v>77</v>
      </c>
    </row>
    <row r="16" spans="1:4" x14ac:dyDescent="0.35">
      <c r="A16" s="9">
        <v>320</v>
      </c>
      <c r="B16" s="9" t="s">
        <v>203</v>
      </c>
      <c r="C16" s="10">
        <v>43182</v>
      </c>
      <c r="D16" s="8" t="s">
        <v>182</v>
      </c>
    </row>
    <row r="17" spans="1:4" x14ac:dyDescent="0.35">
      <c r="A17" s="9">
        <v>80</v>
      </c>
      <c r="B17" s="9" t="s">
        <v>203</v>
      </c>
      <c r="C17" s="10">
        <v>43184</v>
      </c>
      <c r="D17" s="8" t="s">
        <v>43</v>
      </c>
    </row>
    <row r="18" spans="1:4" x14ac:dyDescent="0.35">
      <c r="A18" s="9">
        <v>180</v>
      </c>
      <c r="B18" s="9" t="s">
        <v>203</v>
      </c>
      <c r="C18" s="10">
        <v>43187</v>
      </c>
      <c r="D18" s="8" t="s">
        <v>3</v>
      </c>
    </row>
    <row r="19" spans="1:4" x14ac:dyDescent="0.35">
      <c r="A19" s="9">
        <v>813.25</v>
      </c>
      <c r="B19" s="9" t="s">
        <v>203</v>
      </c>
      <c r="C19" s="10">
        <v>43194</v>
      </c>
      <c r="D19" s="8" t="s">
        <v>174</v>
      </c>
    </row>
    <row r="20" spans="1:4" x14ac:dyDescent="0.35">
      <c r="A20" s="9">
        <v>20</v>
      </c>
      <c r="B20" s="9" t="s">
        <v>203</v>
      </c>
      <c r="C20" s="10">
        <v>43198</v>
      </c>
      <c r="D20" s="8" t="s">
        <v>6</v>
      </c>
    </row>
    <row r="21" spans="1:4" x14ac:dyDescent="0.35">
      <c r="A21" s="9">
        <v>120</v>
      </c>
      <c r="B21" s="9" t="s">
        <v>203</v>
      </c>
      <c r="C21" s="10">
        <v>43205</v>
      </c>
      <c r="D21" s="8" t="s">
        <v>60</v>
      </c>
    </row>
    <row r="22" spans="1:4" x14ac:dyDescent="0.35">
      <c r="A22" s="9">
        <v>425.13</v>
      </c>
      <c r="B22" s="9" t="s">
        <v>203</v>
      </c>
      <c r="C22" s="10">
        <v>43208</v>
      </c>
      <c r="D22" s="8" t="s">
        <v>15</v>
      </c>
    </row>
    <row r="23" spans="1:4" x14ac:dyDescent="0.35">
      <c r="A23" s="9">
        <v>80</v>
      </c>
      <c r="B23" s="9" t="s">
        <v>203</v>
      </c>
      <c r="C23" s="10">
        <v>43209</v>
      </c>
      <c r="D23" s="8" t="s">
        <v>84</v>
      </c>
    </row>
    <row r="24" spans="1:4" x14ac:dyDescent="0.35">
      <c r="A24" s="9">
        <v>100</v>
      </c>
      <c r="B24" s="9" t="s">
        <v>203</v>
      </c>
      <c r="C24" s="10">
        <v>43213</v>
      </c>
      <c r="D24" s="8" t="s">
        <v>16</v>
      </c>
    </row>
    <row r="25" spans="1:4" x14ac:dyDescent="0.35">
      <c r="A25" s="9">
        <v>426.18</v>
      </c>
      <c r="B25" s="9" t="s">
        <v>203</v>
      </c>
      <c r="C25" s="10">
        <v>43218</v>
      </c>
      <c r="D25" s="8" t="s">
        <v>9</v>
      </c>
    </row>
    <row r="26" spans="1:4" x14ac:dyDescent="0.35">
      <c r="A26" s="9">
        <v>400</v>
      </c>
      <c r="B26" s="9" t="s">
        <v>203</v>
      </c>
      <c r="C26" s="10">
        <v>43223</v>
      </c>
      <c r="D26" s="8" t="s">
        <v>106</v>
      </c>
    </row>
    <row r="27" spans="1:4" x14ac:dyDescent="0.35">
      <c r="A27" s="9">
        <v>523.12</v>
      </c>
      <c r="B27" s="9" t="s">
        <v>203</v>
      </c>
      <c r="C27" s="10">
        <v>43250</v>
      </c>
      <c r="D27" s="8" t="s">
        <v>12</v>
      </c>
    </row>
    <row r="28" spans="1:4" x14ac:dyDescent="0.35">
      <c r="A28" s="9">
        <v>400</v>
      </c>
      <c r="B28" s="9" t="s">
        <v>203</v>
      </c>
      <c r="C28" s="10">
        <v>43250</v>
      </c>
      <c r="D28" s="8" t="s">
        <v>30</v>
      </c>
    </row>
    <row r="29" spans="1:4" x14ac:dyDescent="0.35">
      <c r="A29" s="9">
        <v>40</v>
      </c>
      <c r="B29" s="9" t="s">
        <v>203</v>
      </c>
      <c r="C29" s="10">
        <v>43257</v>
      </c>
      <c r="D29" s="8" t="s">
        <v>183</v>
      </c>
    </row>
    <row r="30" spans="1:4" x14ac:dyDescent="0.35">
      <c r="A30" s="9">
        <v>22.95</v>
      </c>
      <c r="B30" s="9" t="s">
        <v>203</v>
      </c>
      <c r="C30" s="10">
        <v>43263</v>
      </c>
      <c r="D30" s="8" t="s">
        <v>117</v>
      </c>
    </row>
    <row r="31" spans="1:4" x14ac:dyDescent="0.35">
      <c r="A31" s="9">
        <v>240</v>
      </c>
      <c r="B31" s="9" t="s">
        <v>203</v>
      </c>
      <c r="C31" s="10">
        <v>43267</v>
      </c>
      <c r="D31" s="8" t="s">
        <v>78</v>
      </c>
    </row>
    <row r="32" spans="1:4" x14ac:dyDescent="0.35">
      <c r="A32" s="9">
        <v>60</v>
      </c>
      <c r="B32" s="9" t="s">
        <v>203</v>
      </c>
      <c r="C32" s="10">
        <v>43278</v>
      </c>
      <c r="D32" s="8" t="s">
        <v>4</v>
      </c>
    </row>
    <row r="33" spans="1:4" x14ac:dyDescent="0.35">
      <c r="A33" s="9">
        <v>1434</v>
      </c>
      <c r="B33" s="9" t="s">
        <v>203</v>
      </c>
      <c r="C33" s="10">
        <v>43283</v>
      </c>
      <c r="D33" s="8" t="s">
        <v>112</v>
      </c>
    </row>
    <row r="34" spans="1:4" x14ac:dyDescent="0.35">
      <c r="A34" s="9">
        <v>40</v>
      </c>
      <c r="B34" s="9" t="s">
        <v>203</v>
      </c>
      <c r="C34" s="10">
        <v>43304</v>
      </c>
      <c r="D34" s="8" t="s">
        <v>127</v>
      </c>
    </row>
    <row r="35" spans="1:4" x14ac:dyDescent="0.35">
      <c r="A35" s="9">
        <v>2484.17</v>
      </c>
      <c r="B35" s="9" t="s">
        <v>203</v>
      </c>
      <c r="C35" s="10">
        <v>43311</v>
      </c>
      <c r="D35" s="8" t="s">
        <v>17</v>
      </c>
    </row>
    <row r="36" spans="1:4" x14ac:dyDescent="0.35">
      <c r="A36" s="9">
        <v>100</v>
      </c>
      <c r="B36" s="9" t="s">
        <v>203</v>
      </c>
      <c r="C36" s="10">
        <v>43313</v>
      </c>
      <c r="D36" s="8" t="s">
        <v>84</v>
      </c>
    </row>
    <row r="37" spans="1:4" x14ac:dyDescent="0.35">
      <c r="A37" s="9">
        <v>130</v>
      </c>
      <c r="B37" s="9" t="s">
        <v>203</v>
      </c>
      <c r="C37" s="10">
        <v>43317</v>
      </c>
      <c r="D37" s="8" t="s">
        <v>98</v>
      </c>
    </row>
    <row r="38" spans="1:4" x14ac:dyDescent="0.35">
      <c r="A38" s="9">
        <v>1055.8599999999999</v>
      </c>
      <c r="B38" s="9" t="s">
        <v>203</v>
      </c>
      <c r="C38" s="10">
        <v>43323</v>
      </c>
      <c r="D38" s="8" t="s">
        <v>9</v>
      </c>
    </row>
    <row r="39" spans="1:4" x14ac:dyDescent="0.35">
      <c r="A39" s="9">
        <v>595</v>
      </c>
      <c r="B39" s="9" t="s">
        <v>203</v>
      </c>
      <c r="C39" s="10">
        <v>43330</v>
      </c>
      <c r="D39" s="8" t="s">
        <v>12</v>
      </c>
    </row>
    <row r="40" spans="1:4" x14ac:dyDescent="0.35">
      <c r="A40" s="9">
        <v>620</v>
      </c>
      <c r="B40" s="9" t="s">
        <v>203</v>
      </c>
      <c r="C40" s="10">
        <v>43340</v>
      </c>
      <c r="D40" s="8" t="s">
        <v>184</v>
      </c>
    </row>
    <row r="41" spans="1:4" x14ac:dyDescent="0.35">
      <c r="A41" s="9">
        <v>1230.7</v>
      </c>
      <c r="B41" s="9" t="s">
        <v>203</v>
      </c>
      <c r="C41" s="10">
        <v>43346</v>
      </c>
      <c r="D41" s="8" t="s">
        <v>20</v>
      </c>
    </row>
    <row r="42" spans="1:4" x14ac:dyDescent="0.35">
      <c r="A42" s="9">
        <v>1760.82</v>
      </c>
      <c r="B42" s="9" t="s">
        <v>203</v>
      </c>
      <c r="C42" s="10">
        <v>43351</v>
      </c>
      <c r="D42" s="8" t="s">
        <v>13</v>
      </c>
    </row>
    <row r="43" spans="1:4" x14ac:dyDescent="0.35">
      <c r="A43" s="9">
        <v>368</v>
      </c>
      <c r="B43" s="9" t="s">
        <v>203</v>
      </c>
      <c r="C43" s="10">
        <v>43354</v>
      </c>
      <c r="D43" s="8" t="s">
        <v>66</v>
      </c>
    </row>
    <row r="44" spans="1:4" x14ac:dyDescent="0.35">
      <c r="A44" s="9">
        <v>400</v>
      </c>
      <c r="B44" s="9" t="s">
        <v>203</v>
      </c>
      <c r="C44" s="10">
        <v>43368</v>
      </c>
      <c r="D44" s="8" t="s">
        <v>177</v>
      </c>
    </row>
    <row r="45" spans="1:4" x14ac:dyDescent="0.35">
      <c r="A45" s="9">
        <v>20</v>
      </c>
      <c r="B45" s="9" t="s">
        <v>203</v>
      </c>
      <c r="C45" s="10">
        <v>43376</v>
      </c>
      <c r="D45" s="8" t="s">
        <v>31</v>
      </c>
    </row>
    <row r="46" spans="1:4" x14ac:dyDescent="0.35">
      <c r="A46" s="9">
        <v>440</v>
      </c>
      <c r="B46" s="9" t="s">
        <v>203</v>
      </c>
      <c r="C46" s="10">
        <v>43376</v>
      </c>
      <c r="D46" s="8" t="s">
        <v>79</v>
      </c>
    </row>
    <row r="47" spans="1:4" x14ac:dyDescent="0.35">
      <c r="A47" s="9">
        <v>210</v>
      </c>
      <c r="B47" s="9" t="s">
        <v>203</v>
      </c>
      <c r="C47" s="10">
        <v>43377</v>
      </c>
      <c r="D47" s="8" t="s">
        <v>140</v>
      </c>
    </row>
    <row r="48" spans="1:4" x14ac:dyDescent="0.35">
      <c r="A48" s="9">
        <v>2950.02</v>
      </c>
      <c r="B48" s="9" t="s">
        <v>203</v>
      </c>
      <c r="C48" s="10">
        <v>43378</v>
      </c>
      <c r="D48" s="8" t="s">
        <v>28</v>
      </c>
    </row>
    <row r="49" spans="1:4" x14ac:dyDescent="0.35">
      <c r="A49" s="9">
        <v>400</v>
      </c>
      <c r="B49" s="9" t="s">
        <v>203</v>
      </c>
      <c r="C49" s="10">
        <v>43378</v>
      </c>
      <c r="D49" s="8" t="s">
        <v>175</v>
      </c>
    </row>
    <row r="50" spans="1:4" x14ac:dyDescent="0.35">
      <c r="A50" s="9">
        <v>339.5</v>
      </c>
      <c r="B50" s="9" t="s">
        <v>203</v>
      </c>
      <c r="C50" s="10">
        <v>43394</v>
      </c>
      <c r="D50" s="8" t="s">
        <v>44</v>
      </c>
    </row>
    <row r="51" spans="1:4" x14ac:dyDescent="0.35">
      <c r="A51" s="9">
        <v>400</v>
      </c>
      <c r="B51" s="9" t="s">
        <v>203</v>
      </c>
      <c r="C51" s="10">
        <v>43395</v>
      </c>
      <c r="D51" s="8" t="s">
        <v>67</v>
      </c>
    </row>
    <row r="52" spans="1:4" x14ac:dyDescent="0.35">
      <c r="A52" s="9">
        <v>102.95</v>
      </c>
      <c r="B52" s="9" t="s">
        <v>203</v>
      </c>
      <c r="C52" s="10">
        <v>43399</v>
      </c>
      <c r="D52" s="8" t="s">
        <v>80</v>
      </c>
    </row>
    <row r="53" spans="1:4" x14ac:dyDescent="0.35">
      <c r="A53" s="9">
        <v>160</v>
      </c>
      <c r="B53" s="9" t="s">
        <v>203</v>
      </c>
      <c r="C53" s="10">
        <v>43406</v>
      </c>
      <c r="D53" s="8" t="s">
        <v>178</v>
      </c>
    </row>
    <row r="54" spans="1:4" x14ac:dyDescent="0.35">
      <c r="A54" s="9">
        <v>280</v>
      </c>
      <c r="B54" s="9" t="s">
        <v>203</v>
      </c>
      <c r="C54" s="10">
        <v>43409</v>
      </c>
      <c r="D54" s="8" t="s">
        <v>176</v>
      </c>
    </row>
    <row r="55" spans="1:4" x14ac:dyDescent="0.35">
      <c r="A55" s="9">
        <v>42.95</v>
      </c>
      <c r="B55" s="9" t="s">
        <v>203</v>
      </c>
      <c r="C55" s="10">
        <v>43410</v>
      </c>
      <c r="D55" s="8" t="s">
        <v>107</v>
      </c>
    </row>
    <row r="56" spans="1:4" x14ac:dyDescent="0.35">
      <c r="A56" s="9">
        <v>141.15</v>
      </c>
      <c r="B56" s="9" t="s">
        <v>203</v>
      </c>
      <c r="C56" s="10">
        <v>43414</v>
      </c>
      <c r="D56" s="8" t="s">
        <v>81</v>
      </c>
    </row>
    <row r="57" spans="1:4" x14ac:dyDescent="0.35">
      <c r="A57" s="9">
        <v>160</v>
      </c>
      <c r="B57" s="9" t="s">
        <v>203</v>
      </c>
      <c r="C57" s="10">
        <v>43418</v>
      </c>
      <c r="D57" s="8" t="s">
        <v>9</v>
      </c>
    </row>
    <row r="58" spans="1:4" x14ac:dyDescent="0.35">
      <c r="A58" s="9">
        <v>400</v>
      </c>
      <c r="B58" s="9" t="s">
        <v>203</v>
      </c>
      <c r="C58" s="10">
        <v>43419</v>
      </c>
      <c r="D58" s="8" t="s">
        <v>21</v>
      </c>
    </row>
    <row r="59" spans="1:4" x14ac:dyDescent="0.35">
      <c r="A59" s="9">
        <v>120</v>
      </c>
      <c r="B59" s="9" t="s">
        <v>203</v>
      </c>
      <c r="C59" s="10">
        <v>43432</v>
      </c>
      <c r="D59" s="8" t="s">
        <v>130</v>
      </c>
    </row>
    <row r="60" spans="1:4" x14ac:dyDescent="0.35">
      <c r="A60" s="9">
        <v>180</v>
      </c>
      <c r="B60" s="9" t="s">
        <v>203</v>
      </c>
      <c r="C60" s="10">
        <v>43433</v>
      </c>
      <c r="D60" s="8" t="s">
        <v>141</v>
      </c>
    </row>
    <row r="61" spans="1:4" x14ac:dyDescent="0.35">
      <c r="A61" s="9">
        <v>163.47999999999999</v>
      </c>
      <c r="B61" s="9" t="s">
        <v>203</v>
      </c>
      <c r="C61" s="10">
        <v>43438</v>
      </c>
      <c r="D61" s="8" t="s">
        <v>9</v>
      </c>
    </row>
    <row r="62" spans="1:4" x14ac:dyDescent="0.35">
      <c r="A62" s="9">
        <v>900</v>
      </c>
      <c r="B62" s="9" t="s">
        <v>203</v>
      </c>
      <c r="C62" s="10">
        <v>43445</v>
      </c>
      <c r="D62" s="8" t="s">
        <v>155</v>
      </c>
    </row>
    <row r="63" spans="1:4" x14ac:dyDescent="0.35">
      <c r="A63" s="9">
        <v>164.42</v>
      </c>
      <c r="B63" s="9" t="s">
        <v>203</v>
      </c>
      <c r="C63" s="10">
        <v>43446</v>
      </c>
      <c r="D63" s="8" t="s">
        <v>22</v>
      </c>
    </row>
    <row r="64" spans="1:4" x14ac:dyDescent="0.35">
      <c r="A64" s="9">
        <v>120</v>
      </c>
      <c r="B64" s="9" t="s">
        <v>203</v>
      </c>
      <c r="C64" s="10">
        <v>43447</v>
      </c>
      <c r="D64" s="8" t="s">
        <v>1</v>
      </c>
    </row>
    <row r="65" spans="1:4" x14ac:dyDescent="0.35">
      <c r="A65" s="9">
        <v>280</v>
      </c>
      <c r="B65" s="9" t="s">
        <v>203</v>
      </c>
      <c r="C65" s="10">
        <v>43461</v>
      </c>
      <c r="D65" s="8" t="s">
        <v>32</v>
      </c>
    </row>
    <row r="66" spans="1:4" x14ac:dyDescent="0.35">
      <c r="A66" s="9">
        <v>448</v>
      </c>
      <c r="B66" s="9" t="s">
        <v>203</v>
      </c>
      <c r="C66" s="10">
        <v>43461</v>
      </c>
      <c r="D66" s="8" t="s">
        <v>10</v>
      </c>
    </row>
    <row r="67" spans="1:4" x14ac:dyDescent="0.35">
      <c r="A67" s="9">
        <v>650</v>
      </c>
      <c r="B67" s="9" t="s">
        <v>203</v>
      </c>
      <c r="C67" s="10">
        <v>43468</v>
      </c>
      <c r="D67" s="8" t="s">
        <v>33</v>
      </c>
    </row>
    <row r="68" spans="1:4" x14ac:dyDescent="0.35">
      <c r="A68" s="9">
        <v>400</v>
      </c>
      <c r="B68" s="9" t="s">
        <v>203</v>
      </c>
      <c r="C68" s="10">
        <v>43472</v>
      </c>
      <c r="D68" s="8" t="s">
        <v>118</v>
      </c>
    </row>
    <row r="69" spans="1:4" x14ac:dyDescent="0.35">
      <c r="A69" s="9">
        <v>2418.73</v>
      </c>
      <c r="B69" s="9" t="s">
        <v>203</v>
      </c>
      <c r="C69" s="10">
        <v>43477</v>
      </c>
      <c r="D69" s="8" t="s">
        <v>14</v>
      </c>
    </row>
    <row r="70" spans="1:4" x14ac:dyDescent="0.35">
      <c r="A70" s="9">
        <v>40</v>
      </c>
      <c r="B70" s="9" t="s">
        <v>203</v>
      </c>
      <c r="C70" s="10">
        <v>43480</v>
      </c>
      <c r="D70" s="8" t="s">
        <v>9</v>
      </c>
    </row>
    <row r="71" spans="1:4" x14ac:dyDescent="0.35">
      <c r="A71" s="9">
        <v>1247.28</v>
      </c>
      <c r="B71" s="9" t="s">
        <v>203</v>
      </c>
      <c r="C71" s="10">
        <v>43483</v>
      </c>
      <c r="D71" s="8" t="s">
        <v>18</v>
      </c>
    </row>
    <row r="72" spans="1:4" x14ac:dyDescent="0.35">
      <c r="A72" s="9">
        <v>40</v>
      </c>
      <c r="B72" s="9" t="s">
        <v>203</v>
      </c>
      <c r="C72" s="10">
        <v>43488</v>
      </c>
      <c r="D72" s="8" t="s">
        <v>70</v>
      </c>
    </row>
    <row r="73" spans="1:4" x14ac:dyDescent="0.35">
      <c r="A73" s="9">
        <v>70</v>
      </c>
      <c r="B73" s="9" t="s">
        <v>203</v>
      </c>
      <c r="C73" s="10">
        <v>43502</v>
      </c>
      <c r="D73" s="8" t="s">
        <v>5</v>
      </c>
    </row>
    <row r="74" spans="1:4" x14ac:dyDescent="0.35">
      <c r="A74" s="9">
        <v>50</v>
      </c>
      <c r="B74" s="9" t="s">
        <v>203</v>
      </c>
      <c r="C74" s="10">
        <v>43502</v>
      </c>
      <c r="D74" s="8" t="s">
        <v>61</v>
      </c>
    </row>
    <row r="75" spans="1:4" x14ac:dyDescent="0.35">
      <c r="A75" s="9">
        <v>50</v>
      </c>
      <c r="B75" s="9" t="s">
        <v>203</v>
      </c>
      <c r="C75" s="10">
        <v>43517</v>
      </c>
      <c r="D75" s="8" t="s">
        <v>152</v>
      </c>
    </row>
    <row r="76" spans="1:4" x14ac:dyDescent="0.35">
      <c r="A76" s="9">
        <v>2608.9899999999998</v>
      </c>
      <c r="B76" s="9" t="s">
        <v>203</v>
      </c>
      <c r="C76" s="10">
        <v>43529</v>
      </c>
      <c r="D76" s="8" t="s">
        <v>103</v>
      </c>
    </row>
    <row r="77" spans="1:4" x14ac:dyDescent="0.35">
      <c r="A77" s="9">
        <v>85.96</v>
      </c>
      <c r="B77" s="9" t="s">
        <v>203</v>
      </c>
      <c r="C77" s="10">
        <v>43538</v>
      </c>
      <c r="D77" s="8" t="s">
        <v>11</v>
      </c>
    </row>
    <row r="78" spans="1:4" x14ac:dyDescent="0.35">
      <c r="A78" s="9">
        <v>369.5</v>
      </c>
      <c r="B78" s="9" t="s">
        <v>203</v>
      </c>
      <c r="C78" s="10">
        <v>43544</v>
      </c>
      <c r="D78" s="8" t="s">
        <v>85</v>
      </c>
    </row>
    <row r="79" spans="1:4" x14ac:dyDescent="0.35">
      <c r="A79" s="9">
        <v>100</v>
      </c>
      <c r="B79" s="9" t="s">
        <v>203</v>
      </c>
      <c r="C79" s="10">
        <v>43557</v>
      </c>
      <c r="D79" s="8" t="s">
        <v>54</v>
      </c>
    </row>
    <row r="80" spans="1:4" x14ac:dyDescent="0.35">
      <c r="A80" s="9">
        <v>550</v>
      </c>
      <c r="B80" s="9" t="s">
        <v>203</v>
      </c>
      <c r="C80" s="10">
        <v>43562</v>
      </c>
      <c r="D80" s="8" t="s">
        <v>185</v>
      </c>
    </row>
    <row r="81" spans="1:4" x14ac:dyDescent="0.35">
      <c r="A81" s="9">
        <v>125</v>
      </c>
      <c r="B81" s="9" t="s">
        <v>203</v>
      </c>
      <c r="C81" s="10">
        <v>43563</v>
      </c>
      <c r="D81" s="8" t="s">
        <v>71</v>
      </c>
    </row>
    <row r="82" spans="1:4" x14ac:dyDescent="0.35">
      <c r="A82" s="9">
        <v>100</v>
      </c>
      <c r="B82" s="9" t="s">
        <v>203</v>
      </c>
      <c r="C82" s="10">
        <v>43583</v>
      </c>
      <c r="D82" s="8" t="s">
        <v>54</v>
      </c>
    </row>
    <row r="83" spans="1:4" x14ac:dyDescent="0.35">
      <c r="A83" s="11">
        <v>20</v>
      </c>
      <c r="B83" s="9" t="s">
        <v>203</v>
      </c>
      <c r="C83" s="10">
        <v>43606</v>
      </c>
      <c r="D83" s="8" t="s">
        <v>72</v>
      </c>
    </row>
    <row r="84" spans="1:4" x14ac:dyDescent="0.35">
      <c r="A84" s="9">
        <v>130</v>
      </c>
      <c r="B84" s="9" t="s">
        <v>203</v>
      </c>
      <c r="C84" s="10">
        <v>43609</v>
      </c>
      <c r="D84" s="8" t="s">
        <v>128</v>
      </c>
    </row>
    <row r="85" spans="1:4" x14ac:dyDescent="0.35">
      <c r="A85" s="9">
        <v>140</v>
      </c>
      <c r="B85" s="9" t="s">
        <v>203</v>
      </c>
      <c r="C85" s="10">
        <v>43611</v>
      </c>
      <c r="D85" s="8" t="s">
        <v>45</v>
      </c>
    </row>
    <row r="86" spans="1:4" x14ac:dyDescent="0.35">
      <c r="A86" s="9">
        <v>378.38</v>
      </c>
      <c r="B86" s="9" t="s">
        <v>203</v>
      </c>
      <c r="C86" s="10">
        <v>43612</v>
      </c>
      <c r="D86" s="8" t="s">
        <v>113</v>
      </c>
    </row>
    <row r="87" spans="1:4" x14ac:dyDescent="0.35">
      <c r="A87" s="9">
        <v>280</v>
      </c>
      <c r="B87" s="9" t="s">
        <v>203</v>
      </c>
      <c r="C87" s="10">
        <v>43615</v>
      </c>
      <c r="D87" s="8" t="s">
        <v>131</v>
      </c>
    </row>
    <row r="88" spans="1:4" x14ac:dyDescent="0.35">
      <c r="A88" s="9">
        <v>999.46</v>
      </c>
      <c r="B88" s="9" t="s">
        <v>203</v>
      </c>
      <c r="C88" s="10">
        <v>43621</v>
      </c>
      <c r="D88" s="8" t="s">
        <v>128</v>
      </c>
    </row>
    <row r="89" spans="1:4" x14ac:dyDescent="0.35">
      <c r="A89" s="9">
        <v>197.77</v>
      </c>
      <c r="B89" s="9" t="s">
        <v>203</v>
      </c>
      <c r="C89" s="10">
        <v>43628</v>
      </c>
      <c r="D89" s="8" t="s">
        <v>23</v>
      </c>
    </row>
    <row r="90" spans="1:4" x14ac:dyDescent="0.35">
      <c r="A90" s="9">
        <v>1534.72</v>
      </c>
      <c r="B90" s="9" t="s">
        <v>203</v>
      </c>
      <c r="C90" s="10">
        <v>43637</v>
      </c>
      <c r="D90" s="8" t="s">
        <v>135</v>
      </c>
    </row>
    <row r="91" spans="1:4" x14ac:dyDescent="0.35">
      <c r="A91" s="9">
        <v>265</v>
      </c>
      <c r="B91" s="9" t="s">
        <v>203</v>
      </c>
      <c r="C91" s="10">
        <v>43644</v>
      </c>
      <c r="D91" s="8" t="s">
        <v>100</v>
      </c>
    </row>
    <row r="92" spans="1:4" x14ac:dyDescent="0.35">
      <c r="A92" s="9">
        <v>225</v>
      </c>
      <c r="B92" s="9" t="s">
        <v>203</v>
      </c>
      <c r="C92" s="10">
        <v>43647</v>
      </c>
      <c r="D92" s="8" t="s">
        <v>129</v>
      </c>
    </row>
    <row r="93" spans="1:4" x14ac:dyDescent="0.35">
      <c r="A93" s="9">
        <v>151.02000000000001</v>
      </c>
      <c r="B93" s="9" t="s">
        <v>203</v>
      </c>
      <c r="C93" s="10">
        <v>43649</v>
      </c>
      <c r="D93" s="8" t="s">
        <v>34</v>
      </c>
    </row>
    <row r="94" spans="1:4" x14ac:dyDescent="0.35">
      <c r="A94" s="9">
        <v>308.35000000000002</v>
      </c>
      <c r="B94" s="9" t="s">
        <v>203</v>
      </c>
      <c r="C94" s="10">
        <v>43655</v>
      </c>
      <c r="D94" s="8" t="s">
        <v>86</v>
      </c>
    </row>
    <row r="95" spans="1:4" x14ac:dyDescent="0.35">
      <c r="A95" s="9">
        <v>160</v>
      </c>
      <c r="B95" s="9" t="s">
        <v>203</v>
      </c>
      <c r="C95" s="10">
        <v>43658</v>
      </c>
      <c r="D95" s="8" t="s">
        <v>73</v>
      </c>
    </row>
    <row r="96" spans="1:4" x14ac:dyDescent="0.35">
      <c r="A96" s="9">
        <v>990</v>
      </c>
      <c r="B96" s="9" t="s">
        <v>203</v>
      </c>
      <c r="C96" s="10">
        <v>43658</v>
      </c>
      <c r="D96" s="8" t="s">
        <v>74</v>
      </c>
    </row>
    <row r="97" spans="1:4" x14ac:dyDescent="0.35">
      <c r="A97" s="9">
        <v>10</v>
      </c>
      <c r="B97" s="9" t="s">
        <v>203</v>
      </c>
      <c r="C97" s="10">
        <v>43659</v>
      </c>
      <c r="D97" s="8" t="s">
        <v>157</v>
      </c>
    </row>
    <row r="98" spans="1:4" x14ac:dyDescent="0.35">
      <c r="A98" s="9">
        <v>120</v>
      </c>
      <c r="B98" s="9" t="s">
        <v>203</v>
      </c>
      <c r="C98" s="10">
        <v>43670</v>
      </c>
      <c r="D98" s="8" t="s">
        <v>24</v>
      </c>
    </row>
    <row r="99" spans="1:4" x14ac:dyDescent="0.35">
      <c r="A99" s="9">
        <v>200</v>
      </c>
      <c r="B99" s="9" t="s">
        <v>203</v>
      </c>
      <c r="C99" s="10">
        <v>43704</v>
      </c>
      <c r="D99" s="8" t="s">
        <v>87</v>
      </c>
    </row>
    <row r="100" spans="1:4" x14ac:dyDescent="0.35">
      <c r="A100" s="9">
        <v>2766.64</v>
      </c>
      <c r="B100" s="9" t="s">
        <v>203</v>
      </c>
      <c r="C100" s="10">
        <v>43705</v>
      </c>
      <c r="D100" s="8" t="s">
        <v>46</v>
      </c>
    </row>
    <row r="101" spans="1:4" x14ac:dyDescent="0.35">
      <c r="A101" s="9">
        <v>60</v>
      </c>
      <c r="B101" s="9" t="s">
        <v>203</v>
      </c>
      <c r="C101" s="10">
        <v>43719</v>
      </c>
      <c r="D101" s="8" t="s">
        <v>68</v>
      </c>
    </row>
    <row r="102" spans="1:4" x14ac:dyDescent="0.35">
      <c r="A102" s="9">
        <v>11.12</v>
      </c>
      <c r="B102" s="9" t="s">
        <v>203</v>
      </c>
      <c r="C102" s="10">
        <v>43720</v>
      </c>
      <c r="D102" s="8" t="s">
        <v>162</v>
      </c>
    </row>
    <row r="103" spans="1:4" x14ac:dyDescent="0.35">
      <c r="A103" s="9">
        <v>20.28</v>
      </c>
      <c r="B103" s="9" t="s">
        <v>203</v>
      </c>
      <c r="C103" s="10">
        <v>43745</v>
      </c>
      <c r="D103" s="8" t="s">
        <v>88</v>
      </c>
    </row>
    <row r="104" spans="1:4" x14ac:dyDescent="0.35">
      <c r="A104" s="9">
        <v>769</v>
      </c>
      <c r="B104" s="9" t="s">
        <v>203</v>
      </c>
      <c r="C104" s="10">
        <v>43747</v>
      </c>
      <c r="D104" s="8" t="s">
        <v>114</v>
      </c>
    </row>
    <row r="105" spans="1:4" x14ac:dyDescent="0.35">
      <c r="A105" s="9">
        <v>54</v>
      </c>
      <c r="B105" s="9" t="s">
        <v>203</v>
      </c>
      <c r="C105" s="10">
        <v>43752</v>
      </c>
      <c r="D105" s="8" t="s">
        <v>136</v>
      </c>
    </row>
    <row r="106" spans="1:4" x14ac:dyDescent="0.35">
      <c r="A106" s="9">
        <v>1360</v>
      </c>
      <c r="B106" s="9" t="s">
        <v>203</v>
      </c>
      <c r="C106" s="10">
        <v>43759</v>
      </c>
      <c r="D106" s="8" t="s">
        <v>142</v>
      </c>
    </row>
    <row r="107" spans="1:4" x14ac:dyDescent="0.35">
      <c r="A107" s="9">
        <v>3429.41</v>
      </c>
      <c r="B107" s="9" t="s">
        <v>203</v>
      </c>
      <c r="C107" s="10">
        <v>43773</v>
      </c>
      <c r="D107" s="8" t="s">
        <v>89</v>
      </c>
    </row>
    <row r="108" spans="1:4" x14ac:dyDescent="0.35">
      <c r="A108" s="9">
        <v>483.79</v>
      </c>
      <c r="B108" s="9" t="s">
        <v>203</v>
      </c>
      <c r="C108" s="10">
        <v>43786</v>
      </c>
      <c r="D108" s="8" t="s">
        <v>47</v>
      </c>
    </row>
    <row r="109" spans="1:4" x14ac:dyDescent="0.35">
      <c r="A109" s="9">
        <v>100</v>
      </c>
      <c r="B109" s="9" t="s">
        <v>203</v>
      </c>
      <c r="C109" s="10">
        <v>43793</v>
      </c>
      <c r="D109" s="8" t="s">
        <v>48</v>
      </c>
    </row>
    <row r="110" spans="1:4" x14ac:dyDescent="0.35">
      <c r="A110" s="9">
        <v>140</v>
      </c>
      <c r="B110" s="9" t="s">
        <v>203</v>
      </c>
      <c r="C110" s="10">
        <v>43823</v>
      </c>
      <c r="D110" s="8" t="s">
        <v>186</v>
      </c>
    </row>
    <row r="111" spans="1:4" x14ac:dyDescent="0.35">
      <c r="A111" s="9">
        <v>160</v>
      </c>
      <c r="B111" s="9" t="s">
        <v>203</v>
      </c>
      <c r="C111" s="10">
        <v>43874</v>
      </c>
      <c r="D111" s="8" t="s">
        <v>90</v>
      </c>
    </row>
    <row r="112" spans="1:4" x14ac:dyDescent="0.35">
      <c r="A112" s="9">
        <v>479.5</v>
      </c>
      <c r="B112" s="9" t="s">
        <v>203</v>
      </c>
      <c r="C112" s="10">
        <v>43886</v>
      </c>
      <c r="D112" s="8" t="s">
        <v>187</v>
      </c>
    </row>
    <row r="113" spans="1:4" x14ac:dyDescent="0.35">
      <c r="A113" s="9">
        <v>50</v>
      </c>
      <c r="B113" s="9" t="s">
        <v>203</v>
      </c>
      <c r="C113" s="10">
        <v>43887</v>
      </c>
      <c r="D113" s="8" t="s">
        <v>171</v>
      </c>
    </row>
    <row r="114" spans="1:4" x14ac:dyDescent="0.35">
      <c r="A114" s="9">
        <v>70</v>
      </c>
      <c r="B114" s="9" t="s">
        <v>203</v>
      </c>
      <c r="C114" s="10">
        <v>43935</v>
      </c>
      <c r="D114" s="8" t="s">
        <v>38</v>
      </c>
    </row>
    <row r="115" spans="1:4" x14ac:dyDescent="0.35">
      <c r="A115" s="9">
        <v>180</v>
      </c>
      <c r="B115" s="9" t="s">
        <v>203</v>
      </c>
      <c r="C115" s="10">
        <v>43959</v>
      </c>
      <c r="D115" s="8" t="s">
        <v>105</v>
      </c>
    </row>
    <row r="116" spans="1:4" x14ac:dyDescent="0.35">
      <c r="A116" s="9">
        <v>100</v>
      </c>
      <c r="B116" s="9" t="s">
        <v>203</v>
      </c>
      <c r="C116" s="10">
        <v>43965</v>
      </c>
      <c r="D116" s="8" t="s">
        <v>14</v>
      </c>
    </row>
    <row r="117" spans="1:4" x14ac:dyDescent="0.35">
      <c r="A117" s="9">
        <v>120</v>
      </c>
      <c r="B117" s="9" t="s">
        <v>203</v>
      </c>
      <c r="C117" s="10">
        <v>43969</v>
      </c>
      <c r="D117" s="8" t="s">
        <v>180</v>
      </c>
    </row>
    <row r="118" spans="1:4" x14ac:dyDescent="0.35">
      <c r="A118" s="9">
        <v>80</v>
      </c>
      <c r="B118" s="9" t="s">
        <v>203</v>
      </c>
      <c r="C118" s="10">
        <v>43974</v>
      </c>
      <c r="D118" s="8" t="s">
        <v>168</v>
      </c>
    </row>
    <row r="119" spans="1:4" x14ac:dyDescent="0.35">
      <c r="A119" s="9">
        <v>160</v>
      </c>
      <c r="B119" s="9" t="s">
        <v>203</v>
      </c>
      <c r="C119" s="10">
        <v>43980</v>
      </c>
      <c r="D119" s="8" t="s">
        <v>188</v>
      </c>
    </row>
    <row r="120" spans="1:4" x14ac:dyDescent="0.35">
      <c r="A120" s="9">
        <v>1920</v>
      </c>
      <c r="B120" s="9" t="s">
        <v>203</v>
      </c>
      <c r="C120" s="10">
        <v>43983</v>
      </c>
      <c r="D120" s="8" t="s">
        <v>49</v>
      </c>
    </row>
    <row r="121" spans="1:4" x14ac:dyDescent="0.35">
      <c r="A121" s="9">
        <v>120</v>
      </c>
      <c r="B121" s="9" t="s">
        <v>203</v>
      </c>
      <c r="C121" s="10">
        <v>43983</v>
      </c>
      <c r="D121" s="8" t="s">
        <v>35</v>
      </c>
    </row>
    <row r="122" spans="1:4" x14ac:dyDescent="0.35">
      <c r="A122" s="9">
        <v>1120.8</v>
      </c>
      <c r="B122" s="9" t="s">
        <v>203</v>
      </c>
      <c r="C122" s="10">
        <v>43984</v>
      </c>
      <c r="D122" s="8" t="s">
        <v>147</v>
      </c>
    </row>
    <row r="123" spans="1:4" x14ac:dyDescent="0.35">
      <c r="A123" s="7">
        <v>120</v>
      </c>
      <c r="B123" s="9" t="s">
        <v>203</v>
      </c>
      <c r="C123" s="10">
        <v>43993</v>
      </c>
      <c r="D123" s="8" t="s">
        <v>6</v>
      </c>
    </row>
    <row r="124" spans="1:4" x14ac:dyDescent="0.35">
      <c r="A124" s="9">
        <v>882.5</v>
      </c>
      <c r="B124" s="9" t="s">
        <v>203</v>
      </c>
      <c r="C124" s="10">
        <v>44005</v>
      </c>
      <c r="D124" s="8" t="s">
        <v>110</v>
      </c>
    </row>
    <row r="125" spans="1:4" x14ac:dyDescent="0.35">
      <c r="A125" s="9">
        <v>50</v>
      </c>
      <c r="B125" s="9" t="s">
        <v>203</v>
      </c>
      <c r="C125" s="10">
        <v>44008</v>
      </c>
      <c r="D125" s="8" t="s">
        <v>50</v>
      </c>
    </row>
    <row r="126" spans="1:4" x14ac:dyDescent="0.35">
      <c r="A126" s="9">
        <v>60</v>
      </c>
      <c r="B126" s="9" t="s">
        <v>203</v>
      </c>
      <c r="C126" s="10">
        <v>44019</v>
      </c>
      <c r="D126" s="8" t="s">
        <v>51</v>
      </c>
    </row>
    <row r="127" spans="1:4" x14ac:dyDescent="0.35">
      <c r="A127" s="9">
        <v>30</v>
      </c>
      <c r="B127" s="9" t="s">
        <v>203</v>
      </c>
      <c r="C127" s="10">
        <v>44031</v>
      </c>
      <c r="D127" s="8" t="s">
        <v>52</v>
      </c>
    </row>
    <row r="128" spans="1:4" x14ac:dyDescent="0.35">
      <c r="A128" s="9">
        <v>90</v>
      </c>
      <c r="B128" s="9" t="s">
        <v>203</v>
      </c>
      <c r="C128" s="10">
        <v>44031</v>
      </c>
      <c r="D128" s="8" t="s">
        <v>195</v>
      </c>
    </row>
    <row r="129" spans="1:4" x14ac:dyDescent="0.35">
      <c r="A129" s="9">
        <v>105</v>
      </c>
      <c r="B129" s="9" t="s">
        <v>203</v>
      </c>
      <c r="C129" s="10">
        <v>44031</v>
      </c>
      <c r="D129" s="8" t="s">
        <v>169</v>
      </c>
    </row>
    <row r="130" spans="1:4" x14ac:dyDescent="0.35">
      <c r="A130" s="9">
        <v>10</v>
      </c>
      <c r="B130" s="9" t="s">
        <v>203</v>
      </c>
      <c r="C130" s="10">
        <v>44042</v>
      </c>
      <c r="D130" s="8" t="s">
        <v>151</v>
      </c>
    </row>
    <row r="131" spans="1:4" x14ac:dyDescent="0.35">
      <c r="A131" s="9">
        <v>60</v>
      </c>
      <c r="B131" s="9" t="s">
        <v>203</v>
      </c>
      <c r="C131" s="10">
        <v>44044</v>
      </c>
      <c r="D131" s="8" t="s">
        <v>137</v>
      </c>
    </row>
    <row r="132" spans="1:4" x14ac:dyDescent="0.35">
      <c r="A132" s="9">
        <v>10</v>
      </c>
      <c r="B132" s="9" t="s">
        <v>203</v>
      </c>
      <c r="C132" s="10">
        <v>44045</v>
      </c>
      <c r="D132" s="8" t="s">
        <v>158</v>
      </c>
    </row>
    <row r="133" spans="1:4" x14ac:dyDescent="0.35">
      <c r="A133" s="9">
        <v>120</v>
      </c>
      <c r="B133" s="9" t="s">
        <v>203</v>
      </c>
      <c r="C133" s="10">
        <v>44051</v>
      </c>
      <c r="D133" s="8" t="s">
        <v>196</v>
      </c>
    </row>
    <row r="134" spans="1:4" x14ac:dyDescent="0.35">
      <c r="A134" s="9">
        <v>420</v>
      </c>
      <c r="B134" s="9" t="s">
        <v>203</v>
      </c>
      <c r="C134" s="10">
        <v>44058</v>
      </c>
      <c r="D134" s="8" t="s">
        <v>12</v>
      </c>
    </row>
    <row r="135" spans="1:4" x14ac:dyDescent="0.35">
      <c r="A135" s="9">
        <v>80</v>
      </c>
      <c r="B135" s="9" t="s">
        <v>203</v>
      </c>
      <c r="C135" s="10">
        <v>44065</v>
      </c>
      <c r="D135" s="8" t="s">
        <v>25</v>
      </c>
    </row>
    <row r="136" spans="1:4" x14ac:dyDescent="0.35">
      <c r="A136" s="9">
        <v>1375.16</v>
      </c>
      <c r="B136" s="9" t="s">
        <v>203</v>
      </c>
      <c r="C136" s="10">
        <v>44067</v>
      </c>
      <c r="D136" s="8" t="s">
        <v>103</v>
      </c>
    </row>
    <row r="137" spans="1:4" x14ac:dyDescent="0.35">
      <c r="A137" s="9">
        <v>428.66</v>
      </c>
      <c r="B137" s="9" t="s">
        <v>203</v>
      </c>
      <c r="C137" s="10">
        <v>44072</v>
      </c>
      <c r="D137" s="8" t="s">
        <v>37</v>
      </c>
    </row>
    <row r="138" spans="1:4" x14ac:dyDescent="0.35">
      <c r="A138" s="9">
        <v>292.08</v>
      </c>
      <c r="B138" s="9" t="s">
        <v>203</v>
      </c>
      <c r="C138" s="10">
        <v>44076</v>
      </c>
      <c r="D138" s="8" t="s">
        <v>100</v>
      </c>
    </row>
    <row r="139" spans="1:4" x14ac:dyDescent="0.35">
      <c r="A139" s="9">
        <v>120</v>
      </c>
      <c r="B139" s="9" t="s">
        <v>203</v>
      </c>
      <c r="C139" s="10">
        <v>44084</v>
      </c>
      <c r="D139" s="8" t="s">
        <v>148</v>
      </c>
    </row>
    <row r="140" spans="1:4" x14ac:dyDescent="0.35">
      <c r="A140" s="9">
        <v>80</v>
      </c>
      <c r="B140" s="9" t="s">
        <v>203</v>
      </c>
      <c r="C140" s="10">
        <v>44091</v>
      </c>
      <c r="D140" s="8" t="s">
        <v>181</v>
      </c>
    </row>
    <row r="141" spans="1:4" x14ac:dyDescent="0.35">
      <c r="A141" s="9">
        <v>200</v>
      </c>
      <c r="B141" s="9" t="s">
        <v>203</v>
      </c>
      <c r="C141" s="10">
        <v>44092</v>
      </c>
      <c r="D141" s="8" t="s">
        <v>39</v>
      </c>
    </row>
    <row r="142" spans="1:4" x14ac:dyDescent="0.35">
      <c r="A142" s="9">
        <v>360</v>
      </c>
      <c r="B142" s="9" t="s">
        <v>203</v>
      </c>
      <c r="C142" s="10">
        <v>44094</v>
      </c>
      <c r="D142" s="8" t="s">
        <v>108</v>
      </c>
    </row>
    <row r="143" spans="1:4" x14ac:dyDescent="0.35">
      <c r="A143" s="9">
        <v>1491.31</v>
      </c>
      <c r="B143" s="9" t="s">
        <v>203</v>
      </c>
      <c r="C143" s="10">
        <v>44113</v>
      </c>
      <c r="D143" s="8" t="s">
        <v>93</v>
      </c>
    </row>
    <row r="144" spans="1:4" x14ac:dyDescent="0.35">
      <c r="A144" s="9">
        <v>155.30000000000001</v>
      </c>
      <c r="B144" s="9" t="s">
        <v>203</v>
      </c>
      <c r="C144" s="10">
        <v>44131</v>
      </c>
      <c r="D144" s="8" t="s">
        <v>2</v>
      </c>
    </row>
    <row r="145" spans="1:4" x14ac:dyDescent="0.35">
      <c r="A145" s="9">
        <v>1331.31</v>
      </c>
      <c r="B145" s="9" t="s">
        <v>203</v>
      </c>
      <c r="C145" s="10">
        <v>44131</v>
      </c>
      <c r="D145" s="8" t="s">
        <v>153</v>
      </c>
    </row>
    <row r="146" spans="1:4" x14ac:dyDescent="0.35">
      <c r="A146" s="9">
        <v>130</v>
      </c>
      <c r="B146" s="9" t="s">
        <v>203</v>
      </c>
      <c r="C146" s="10">
        <v>44137</v>
      </c>
      <c r="D146" s="8" t="s">
        <v>156</v>
      </c>
    </row>
    <row r="147" spans="1:4" x14ac:dyDescent="0.35">
      <c r="A147" s="9">
        <v>153.4</v>
      </c>
      <c r="B147" s="9" t="s">
        <v>203</v>
      </c>
      <c r="C147" s="10">
        <v>44139</v>
      </c>
      <c r="D147" s="8" t="s">
        <v>189</v>
      </c>
    </row>
    <row r="148" spans="1:4" x14ac:dyDescent="0.35">
      <c r="A148" s="9">
        <v>217.96</v>
      </c>
      <c r="B148" s="9" t="s">
        <v>203</v>
      </c>
      <c r="C148" s="10">
        <v>44145</v>
      </c>
      <c r="D148" s="8" t="s">
        <v>172</v>
      </c>
    </row>
    <row r="149" spans="1:4" x14ac:dyDescent="0.35">
      <c r="A149" s="9">
        <v>439</v>
      </c>
      <c r="B149" s="9" t="s">
        <v>203</v>
      </c>
      <c r="C149" s="10">
        <v>44147</v>
      </c>
      <c r="D149" s="8" t="s">
        <v>190</v>
      </c>
    </row>
    <row r="150" spans="1:4" x14ac:dyDescent="0.35">
      <c r="A150" s="9">
        <v>1139.58</v>
      </c>
      <c r="B150" s="9" t="s">
        <v>203</v>
      </c>
      <c r="C150" s="10">
        <v>44147</v>
      </c>
      <c r="D150" s="8" t="s">
        <v>104</v>
      </c>
    </row>
    <row r="151" spans="1:4" x14ac:dyDescent="0.35">
      <c r="A151" s="9">
        <v>300.55</v>
      </c>
      <c r="B151" s="9" t="s">
        <v>203</v>
      </c>
      <c r="C151" s="10">
        <v>44172</v>
      </c>
      <c r="D151" s="8" t="s">
        <v>91</v>
      </c>
    </row>
    <row r="152" spans="1:4" x14ac:dyDescent="0.35">
      <c r="A152" s="9">
        <v>44.1</v>
      </c>
      <c r="B152" s="9" t="s">
        <v>203</v>
      </c>
      <c r="C152" s="10">
        <v>44183</v>
      </c>
      <c r="D152" s="8" t="s">
        <v>163</v>
      </c>
    </row>
    <row r="153" spans="1:4" x14ac:dyDescent="0.35">
      <c r="A153" s="9">
        <v>80</v>
      </c>
      <c r="B153" s="9" t="s">
        <v>203</v>
      </c>
      <c r="C153" s="10">
        <v>44196</v>
      </c>
      <c r="D153" s="8" t="s">
        <v>170</v>
      </c>
    </row>
    <row r="154" spans="1:4" x14ac:dyDescent="0.35">
      <c r="A154" s="9">
        <v>350</v>
      </c>
      <c r="B154" s="9" t="s">
        <v>203</v>
      </c>
      <c r="C154" s="10">
        <v>44201</v>
      </c>
      <c r="D154" s="8" t="s">
        <v>119</v>
      </c>
    </row>
    <row r="155" spans="1:4" x14ac:dyDescent="0.35">
      <c r="A155" s="9">
        <v>549</v>
      </c>
      <c r="B155" s="9" t="s">
        <v>203</v>
      </c>
      <c r="C155" s="10">
        <v>44211</v>
      </c>
      <c r="D155" s="8" t="s">
        <v>75</v>
      </c>
    </row>
    <row r="156" spans="1:4" x14ac:dyDescent="0.35">
      <c r="A156" s="9">
        <v>960.65</v>
      </c>
      <c r="B156" s="9" t="s">
        <v>203</v>
      </c>
      <c r="C156" s="10">
        <v>44224</v>
      </c>
      <c r="D156" s="8" t="s">
        <v>132</v>
      </c>
    </row>
    <row r="157" spans="1:4" x14ac:dyDescent="0.35">
      <c r="A157" s="9">
        <v>83.5</v>
      </c>
      <c r="B157" s="9" t="s">
        <v>203</v>
      </c>
      <c r="C157" s="10">
        <v>44226</v>
      </c>
      <c r="D157" s="8" t="s">
        <v>92</v>
      </c>
    </row>
    <row r="158" spans="1:4" x14ac:dyDescent="0.35">
      <c r="A158" s="9">
        <v>80</v>
      </c>
      <c r="B158" s="9" t="s">
        <v>203</v>
      </c>
      <c r="C158" s="10">
        <v>44227</v>
      </c>
      <c r="D158" s="8" t="s">
        <v>53</v>
      </c>
    </row>
    <row r="159" spans="1:4" x14ac:dyDescent="0.35">
      <c r="A159" s="9">
        <v>279.38</v>
      </c>
      <c r="B159" s="9" t="s">
        <v>203</v>
      </c>
      <c r="C159" s="10">
        <v>44248</v>
      </c>
      <c r="D159" s="8" t="s">
        <v>64</v>
      </c>
    </row>
    <row r="160" spans="1:4" x14ac:dyDescent="0.35">
      <c r="A160" s="9">
        <v>120</v>
      </c>
      <c r="B160" s="9" t="s">
        <v>203</v>
      </c>
      <c r="C160" s="10">
        <v>44251</v>
      </c>
      <c r="D160" s="8" t="s">
        <v>26</v>
      </c>
    </row>
    <row r="161" spans="1:4" x14ac:dyDescent="0.35">
      <c r="A161" s="9">
        <v>1014.41</v>
      </c>
      <c r="B161" s="9" t="s">
        <v>203</v>
      </c>
      <c r="C161" s="10">
        <v>44252</v>
      </c>
      <c r="D161" s="8" t="s">
        <v>191</v>
      </c>
    </row>
    <row r="162" spans="1:4" x14ac:dyDescent="0.35">
      <c r="A162" s="9">
        <v>489.26</v>
      </c>
      <c r="B162" s="9" t="s">
        <v>203</v>
      </c>
      <c r="C162" s="10">
        <v>44252</v>
      </c>
      <c r="D162" s="8" t="s">
        <v>138</v>
      </c>
    </row>
    <row r="163" spans="1:4" x14ac:dyDescent="0.35">
      <c r="A163" s="9">
        <v>53.5</v>
      </c>
      <c r="B163" s="9" t="s">
        <v>203</v>
      </c>
      <c r="C163" s="10">
        <v>44257</v>
      </c>
      <c r="D163" s="8" t="s">
        <v>120</v>
      </c>
    </row>
    <row r="164" spans="1:4" x14ac:dyDescent="0.35">
      <c r="A164" s="9">
        <v>10</v>
      </c>
      <c r="B164" s="9" t="s">
        <v>203</v>
      </c>
      <c r="C164" s="10">
        <v>44258</v>
      </c>
      <c r="D164" s="8" t="s">
        <v>139</v>
      </c>
    </row>
    <row r="165" spans="1:4" x14ac:dyDescent="0.35">
      <c r="A165" s="9">
        <v>129.19999999999999</v>
      </c>
      <c r="B165" s="9" t="s">
        <v>203</v>
      </c>
      <c r="C165" s="10">
        <v>44259</v>
      </c>
      <c r="D165" s="8" t="s">
        <v>149</v>
      </c>
    </row>
    <row r="166" spans="1:4" x14ac:dyDescent="0.35">
      <c r="A166" s="9">
        <v>1163.05</v>
      </c>
      <c r="B166" s="9" t="s">
        <v>203</v>
      </c>
      <c r="C166" s="10">
        <v>44264</v>
      </c>
      <c r="D166" s="8" t="s">
        <v>121</v>
      </c>
    </row>
    <row r="167" spans="1:4" x14ac:dyDescent="0.35">
      <c r="A167" s="9">
        <v>268.3</v>
      </c>
      <c r="B167" s="9" t="s">
        <v>203</v>
      </c>
      <c r="C167" s="10">
        <v>44282</v>
      </c>
      <c r="D167" s="8" t="s">
        <v>164</v>
      </c>
    </row>
    <row r="168" spans="1:4" x14ac:dyDescent="0.35">
      <c r="A168" s="9">
        <v>300</v>
      </c>
      <c r="B168" s="9" t="s">
        <v>203</v>
      </c>
      <c r="C168" s="10">
        <v>44292</v>
      </c>
      <c r="D168" s="8" t="s">
        <v>143</v>
      </c>
    </row>
    <row r="169" spans="1:4" x14ac:dyDescent="0.35">
      <c r="A169" s="9">
        <v>3327.08</v>
      </c>
      <c r="B169" s="9" t="s">
        <v>203</v>
      </c>
      <c r="C169" s="10">
        <v>44295</v>
      </c>
      <c r="D169" s="8" t="s">
        <v>99</v>
      </c>
    </row>
    <row r="170" spans="1:4" x14ac:dyDescent="0.35">
      <c r="A170" s="9">
        <v>20</v>
      </c>
      <c r="B170" s="9" t="s">
        <v>203</v>
      </c>
      <c r="C170" s="10">
        <v>44312</v>
      </c>
      <c r="D170" s="8" t="s">
        <v>40</v>
      </c>
    </row>
    <row r="171" spans="1:4" x14ac:dyDescent="0.35">
      <c r="A171" s="9">
        <v>180</v>
      </c>
      <c r="B171" s="9" t="s">
        <v>203</v>
      </c>
      <c r="C171" s="10">
        <v>44313</v>
      </c>
      <c r="D171" s="8" t="s">
        <v>19</v>
      </c>
    </row>
    <row r="172" spans="1:4" x14ac:dyDescent="0.35">
      <c r="A172" s="9">
        <v>80</v>
      </c>
      <c r="B172" s="9" t="s">
        <v>203</v>
      </c>
      <c r="C172" s="10">
        <v>44313</v>
      </c>
      <c r="D172" s="8" t="s">
        <v>179</v>
      </c>
    </row>
    <row r="173" spans="1:4" x14ac:dyDescent="0.35">
      <c r="A173" s="9">
        <v>1231</v>
      </c>
      <c r="B173" s="9" t="s">
        <v>203</v>
      </c>
      <c r="C173" s="10">
        <v>44330</v>
      </c>
      <c r="D173" s="8" t="s">
        <v>29</v>
      </c>
    </row>
    <row r="174" spans="1:4" x14ac:dyDescent="0.35">
      <c r="A174" s="9">
        <v>1360</v>
      </c>
      <c r="B174" s="9" t="s">
        <v>203</v>
      </c>
      <c r="C174" s="10">
        <v>44333</v>
      </c>
      <c r="D174" s="8" t="s">
        <v>94</v>
      </c>
    </row>
    <row r="175" spans="1:4" x14ac:dyDescent="0.35">
      <c r="A175" s="9">
        <v>110</v>
      </c>
      <c r="B175" s="9" t="s">
        <v>203</v>
      </c>
      <c r="C175" s="10">
        <v>44355</v>
      </c>
      <c r="D175" s="8" t="s">
        <v>197</v>
      </c>
    </row>
    <row r="176" spans="1:4" x14ac:dyDescent="0.35">
      <c r="A176" s="9">
        <v>80</v>
      </c>
      <c r="B176" s="9" t="s">
        <v>203</v>
      </c>
      <c r="C176" s="10">
        <v>44360</v>
      </c>
      <c r="D176" s="8" t="s">
        <v>54</v>
      </c>
    </row>
    <row r="177" spans="1:4" x14ac:dyDescent="0.35">
      <c r="A177" s="9">
        <v>40</v>
      </c>
      <c r="B177" s="9" t="s">
        <v>203</v>
      </c>
      <c r="C177" s="10">
        <v>44364</v>
      </c>
      <c r="D177" s="8" t="s">
        <v>82</v>
      </c>
    </row>
    <row r="178" spans="1:4" x14ac:dyDescent="0.35">
      <c r="A178" s="9">
        <v>307.01</v>
      </c>
      <c r="B178" s="9" t="s">
        <v>203</v>
      </c>
      <c r="C178" s="10">
        <v>44369</v>
      </c>
      <c r="D178" s="8" t="s">
        <v>36</v>
      </c>
    </row>
    <row r="179" spans="1:4" x14ac:dyDescent="0.35">
      <c r="A179" s="9">
        <v>20</v>
      </c>
      <c r="B179" s="9" t="s">
        <v>203</v>
      </c>
      <c r="C179" s="10">
        <v>44377</v>
      </c>
      <c r="D179" s="8" t="s">
        <v>165</v>
      </c>
    </row>
    <row r="180" spans="1:4" x14ac:dyDescent="0.35">
      <c r="A180" s="9">
        <v>390</v>
      </c>
      <c r="B180" s="9" t="s">
        <v>203</v>
      </c>
      <c r="C180" s="10">
        <v>44378</v>
      </c>
      <c r="D180" s="8" t="s">
        <v>192</v>
      </c>
    </row>
    <row r="181" spans="1:4" x14ac:dyDescent="0.35">
      <c r="A181" s="9">
        <v>272</v>
      </c>
      <c r="B181" s="9" t="s">
        <v>203</v>
      </c>
      <c r="C181" s="10">
        <v>44387</v>
      </c>
      <c r="D181" s="8" t="s">
        <v>144</v>
      </c>
    </row>
    <row r="182" spans="1:4" x14ac:dyDescent="0.35">
      <c r="A182" s="9">
        <v>120</v>
      </c>
      <c r="B182" s="9" t="s">
        <v>203</v>
      </c>
      <c r="C182" s="10">
        <v>44394</v>
      </c>
      <c r="D182" s="8" t="s">
        <v>159</v>
      </c>
    </row>
    <row r="183" spans="1:4" x14ac:dyDescent="0.35">
      <c r="A183" s="9">
        <v>440</v>
      </c>
      <c r="B183" s="9" t="s">
        <v>203</v>
      </c>
      <c r="C183" s="10">
        <v>44395</v>
      </c>
      <c r="D183" s="8" t="s">
        <v>133</v>
      </c>
    </row>
    <row r="184" spans="1:4" x14ac:dyDescent="0.35">
      <c r="A184" s="9">
        <v>731.38</v>
      </c>
      <c r="B184" s="9" t="s">
        <v>203</v>
      </c>
      <c r="C184" s="10">
        <v>44400</v>
      </c>
      <c r="D184" s="8" t="s">
        <v>95</v>
      </c>
    </row>
    <row r="185" spans="1:4" x14ac:dyDescent="0.35">
      <c r="A185" s="9">
        <v>881.44</v>
      </c>
      <c r="B185" s="9" t="s">
        <v>203</v>
      </c>
      <c r="C185" s="10">
        <v>44410</v>
      </c>
      <c r="D185" s="8" t="s">
        <v>55</v>
      </c>
    </row>
    <row r="186" spans="1:4" x14ac:dyDescent="0.35">
      <c r="A186" s="9">
        <v>86.7</v>
      </c>
      <c r="B186" s="9" t="s">
        <v>203</v>
      </c>
      <c r="C186" s="10">
        <v>44433</v>
      </c>
      <c r="D186" s="8" t="s">
        <v>122</v>
      </c>
    </row>
    <row r="187" spans="1:4" x14ac:dyDescent="0.35">
      <c r="A187" s="9">
        <v>603.5</v>
      </c>
      <c r="B187" s="9" t="s">
        <v>203</v>
      </c>
      <c r="C187" s="10">
        <v>44435</v>
      </c>
      <c r="D187" s="8" t="s">
        <v>123</v>
      </c>
    </row>
    <row r="188" spans="1:4" x14ac:dyDescent="0.35">
      <c r="A188" s="9">
        <v>400</v>
      </c>
      <c r="B188" s="9" t="s">
        <v>203</v>
      </c>
      <c r="C188" s="10">
        <v>44439</v>
      </c>
      <c r="D188" s="8" t="s">
        <v>12</v>
      </c>
    </row>
    <row r="189" spans="1:4" x14ac:dyDescent="0.35">
      <c r="A189" s="9">
        <v>294.36</v>
      </c>
      <c r="B189" s="9" t="s">
        <v>203</v>
      </c>
      <c r="C189" s="10">
        <v>44441</v>
      </c>
      <c r="D189" s="8" t="s">
        <v>145</v>
      </c>
    </row>
    <row r="190" spans="1:4" x14ac:dyDescent="0.35">
      <c r="A190" s="9">
        <v>1781.59</v>
      </c>
      <c r="B190" s="9" t="s">
        <v>203</v>
      </c>
      <c r="C190" s="10">
        <v>44445</v>
      </c>
      <c r="D190" s="8" t="s">
        <v>134</v>
      </c>
    </row>
    <row r="191" spans="1:4" x14ac:dyDescent="0.35">
      <c r="A191" s="9">
        <v>140</v>
      </c>
      <c r="B191" s="9" t="s">
        <v>203</v>
      </c>
      <c r="C191" s="10">
        <v>44447</v>
      </c>
      <c r="D191" s="8" t="s">
        <v>198</v>
      </c>
    </row>
    <row r="192" spans="1:4" x14ac:dyDescent="0.35">
      <c r="A192" s="9">
        <v>120</v>
      </c>
      <c r="B192" s="9" t="s">
        <v>203</v>
      </c>
      <c r="C192" s="10">
        <v>44497</v>
      </c>
      <c r="D192" s="8" t="s">
        <v>199</v>
      </c>
    </row>
    <row r="193" spans="1:4" x14ac:dyDescent="0.35">
      <c r="A193" s="9">
        <v>340</v>
      </c>
      <c r="B193" s="9" t="s">
        <v>203</v>
      </c>
      <c r="C193" s="10">
        <v>44500</v>
      </c>
      <c r="D193" s="8" t="s">
        <v>115</v>
      </c>
    </row>
    <row r="194" spans="1:4" x14ac:dyDescent="0.35">
      <c r="A194" s="9">
        <v>80</v>
      </c>
      <c r="B194" s="9" t="s">
        <v>203</v>
      </c>
      <c r="C194" s="10">
        <v>44503</v>
      </c>
      <c r="D194" s="8" t="s">
        <v>42</v>
      </c>
    </row>
    <row r="195" spans="1:4" x14ac:dyDescent="0.35">
      <c r="A195" s="9">
        <v>80</v>
      </c>
      <c r="B195" s="9" t="s">
        <v>203</v>
      </c>
      <c r="C195" s="10">
        <v>44554</v>
      </c>
      <c r="D195" s="8" t="s">
        <v>173</v>
      </c>
    </row>
    <row r="196" spans="1:4" x14ac:dyDescent="0.35">
      <c r="A196" s="9">
        <v>23622.34</v>
      </c>
      <c r="B196" s="9" t="s">
        <v>203</v>
      </c>
      <c r="C196" s="10">
        <v>44562</v>
      </c>
      <c r="D196" s="8" t="s">
        <v>96</v>
      </c>
    </row>
    <row r="197" spans="1:4" x14ac:dyDescent="0.35">
      <c r="A197" s="9">
        <v>499.3</v>
      </c>
      <c r="B197" s="9" t="s">
        <v>203</v>
      </c>
      <c r="C197" s="10">
        <v>44570</v>
      </c>
      <c r="D197" s="8" t="s">
        <v>56</v>
      </c>
    </row>
    <row r="198" spans="1:4" x14ac:dyDescent="0.35">
      <c r="A198" s="9">
        <v>110</v>
      </c>
      <c r="B198" s="9" t="s">
        <v>203</v>
      </c>
      <c r="C198" s="10">
        <v>44573</v>
      </c>
      <c r="D198" s="8" t="s">
        <v>7</v>
      </c>
    </row>
    <row r="199" spans="1:4" x14ac:dyDescent="0.35">
      <c r="A199" s="9">
        <v>392.01</v>
      </c>
      <c r="B199" s="9" t="s">
        <v>203</v>
      </c>
      <c r="C199" s="10">
        <v>44573</v>
      </c>
      <c r="D199" s="8" t="s">
        <v>160</v>
      </c>
    </row>
    <row r="200" spans="1:4" x14ac:dyDescent="0.35">
      <c r="A200" s="9">
        <v>3112.41</v>
      </c>
      <c r="B200" s="9" t="s">
        <v>203</v>
      </c>
      <c r="C200" s="10">
        <v>44581</v>
      </c>
      <c r="D200" s="8" t="s">
        <v>159</v>
      </c>
    </row>
    <row r="201" spans="1:4" x14ac:dyDescent="0.35">
      <c r="A201" s="9">
        <v>60</v>
      </c>
      <c r="B201" s="9" t="s">
        <v>203</v>
      </c>
      <c r="C201" s="10">
        <v>44596</v>
      </c>
      <c r="D201" s="8" t="s">
        <v>65</v>
      </c>
    </row>
    <row r="202" spans="1:4" x14ac:dyDescent="0.35">
      <c r="A202" s="9">
        <v>80</v>
      </c>
      <c r="B202" s="9" t="s">
        <v>203</v>
      </c>
      <c r="C202" s="10">
        <v>44604</v>
      </c>
      <c r="D202" s="8" t="s">
        <v>193</v>
      </c>
    </row>
    <row r="203" spans="1:4" x14ac:dyDescent="0.35">
      <c r="A203" s="9">
        <v>406.72</v>
      </c>
      <c r="B203" s="9" t="s">
        <v>203</v>
      </c>
      <c r="C203" s="10">
        <v>44613</v>
      </c>
      <c r="D203" s="8" t="s">
        <v>101</v>
      </c>
    </row>
    <row r="204" spans="1:4" x14ac:dyDescent="0.35">
      <c r="A204" s="9">
        <v>406.72</v>
      </c>
      <c r="B204" s="9" t="s">
        <v>203</v>
      </c>
      <c r="C204" s="10">
        <v>44631</v>
      </c>
      <c r="D204" s="8" t="s">
        <v>57</v>
      </c>
    </row>
    <row r="205" spans="1:4" x14ac:dyDescent="0.35">
      <c r="A205" s="9">
        <v>235</v>
      </c>
      <c r="B205" s="9" t="s">
        <v>203</v>
      </c>
      <c r="C205" s="10">
        <v>44636</v>
      </c>
      <c r="D205" s="8" t="s">
        <v>19</v>
      </c>
    </row>
    <row r="206" spans="1:4" x14ac:dyDescent="0.35">
      <c r="A206" s="9">
        <v>240</v>
      </c>
      <c r="B206" s="9" t="s">
        <v>203</v>
      </c>
      <c r="C206" s="10">
        <v>44639</v>
      </c>
      <c r="D206" s="8" t="s">
        <v>159</v>
      </c>
    </row>
    <row r="207" spans="1:4" x14ac:dyDescent="0.35">
      <c r="A207" s="9">
        <v>510</v>
      </c>
      <c r="B207" s="9" t="s">
        <v>203</v>
      </c>
      <c r="C207" s="10">
        <v>44650</v>
      </c>
      <c r="D207" s="8" t="s">
        <v>161</v>
      </c>
    </row>
    <row r="208" spans="1:4" x14ac:dyDescent="0.35">
      <c r="A208" s="9">
        <v>1388.53</v>
      </c>
      <c r="B208" s="9" t="s">
        <v>203</v>
      </c>
      <c r="C208" s="10">
        <v>44654</v>
      </c>
      <c r="D208" s="8" t="s">
        <v>154</v>
      </c>
    </row>
    <row r="209" spans="1:4" x14ac:dyDescent="0.35">
      <c r="A209" s="9">
        <v>80</v>
      </c>
      <c r="B209" s="9" t="s">
        <v>203</v>
      </c>
      <c r="C209" s="10">
        <v>44655</v>
      </c>
      <c r="D209" s="8" t="s">
        <v>124</v>
      </c>
    </row>
    <row r="210" spans="1:4" x14ac:dyDescent="0.35">
      <c r="A210" s="9">
        <v>593</v>
      </c>
      <c r="B210" s="9" t="s">
        <v>203</v>
      </c>
      <c r="C210" s="10">
        <v>44663</v>
      </c>
      <c r="D210" s="8" t="s">
        <v>41</v>
      </c>
    </row>
    <row r="211" spans="1:4" x14ac:dyDescent="0.35">
      <c r="A211" s="9">
        <v>120</v>
      </c>
      <c r="B211" s="9" t="s">
        <v>203</v>
      </c>
      <c r="C211" s="10">
        <v>44699</v>
      </c>
      <c r="D211" s="8" t="s">
        <v>194</v>
      </c>
    </row>
    <row r="212" spans="1:4" x14ac:dyDescent="0.35">
      <c r="A212" s="9">
        <v>435</v>
      </c>
      <c r="B212" s="9" t="s">
        <v>203</v>
      </c>
      <c r="C212" s="10">
        <v>44710</v>
      </c>
      <c r="D212" s="8" t="s">
        <v>150</v>
      </c>
    </row>
    <row r="213" spans="1:4" x14ac:dyDescent="0.35">
      <c r="A213" s="9">
        <v>790</v>
      </c>
      <c r="B213" s="9" t="s">
        <v>203</v>
      </c>
      <c r="C213" s="10">
        <v>44711</v>
      </c>
      <c r="D213" s="8" t="s">
        <v>102</v>
      </c>
    </row>
    <row r="214" spans="1:4" x14ac:dyDescent="0.35">
      <c r="A214" s="9">
        <v>60</v>
      </c>
      <c r="B214" s="9" t="s">
        <v>203</v>
      </c>
      <c r="C214" s="10">
        <v>44711</v>
      </c>
      <c r="D214" s="8" t="s">
        <v>166</v>
      </c>
    </row>
    <row r="215" spans="1:4" x14ac:dyDescent="0.35">
      <c r="A215" s="9">
        <v>589.25</v>
      </c>
      <c r="B215" s="9" t="s">
        <v>203</v>
      </c>
      <c r="C215" s="10">
        <v>44733</v>
      </c>
      <c r="D215" s="8" t="s">
        <v>58</v>
      </c>
    </row>
    <row r="216" spans="1:4" x14ac:dyDescent="0.35">
      <c r="A216" s="9">
        <v>100.75</v>
      </c>
      <c r="B216" s="9" t="s">
        <v>203</v>
      </c>
      <c r="C216" s="10">
        <v>44733</v>
      </c>
      <c r="D216" s="8" t="s">
        <v>8</v>
      </c>
    </row>
    <row r="217" spans="1:4" x14ac:dyDescent="0.35">
      <c r="A217" s="9">
        <v>80</v>
      </c>
      <c r="B217" s="9" t="s">
        <v>203</v>
      </c>
      <c r="C217" s="10">
        <v>44734</v>
      </c>
      <c r="D217" s="8" t="s">
        <v>27</v>
      </c>
    </row>
    <row r="218" spans="1:4" x14ac:dyDescent="0.35">
      <c r="A218" s="9">
        <v>62</v>
      </c>
      <c r="B218" s="9" t="s">
        <v>203</v>
      </c>
      <c r="C218" s="10">
        <v>44735</v>
      </c>
      <c r="D218" s="8" t="s">
        <v>167</v>
      </c>
    </row>
    <row r="219" spans="1:4" x14ac:dyDescent="0.35">
      <c r="A219" s="9">
        <v>660</v>
      </c>
      <c r="B219" s="9" t="s">
        <v>203</v>
      </c>
      <c r="C219" s="10">
        <v>44736</v>
      </c>
      <c r="D219" s="8" t="s">
        <v>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"/>
  <sheetViews>
    <sheetView tabSelected="1" workbookViewId="0">
      <selection activeCell="B28" sqref="B28"/>
    </sheetView>
  </sheetViews>
  <sheetFormatPr defaultColWidth="9.1796875" defaultRowHeight="15" customHeight="1" x14ac:dyDescent="0.35"/>
  <cols>
    <col min="1" max="1" width="8.7265625" style="2" bestFit="1" customWidth="1"/>
    <col min="2" max="2" width="13.453125" style="2" bestFit="1" customWidth="1"/>
    <col min="3" max="3" width="10.453125" style="2" bestFit="1" customWidth="1"/>
    <col min="4" max="4" width="255.7265625" style="2" bestFit="1" customWidth="1"/>
    <col min="5" max="16384" width="9.1796875" style="2"/>
  </cols>
  <sheetData>
    <row r="1" spans="1:4" ht="15" customHeight="1" x14ac:dyDescent="0.35">
      <c r="A1" s="1" t="s">
        <v>200</v>
      </c>
      <c r="B1" s="1" t="s">
        <v>201</v>
      </c>
      <c r="C1" s="1" t="s">
        <v>206</v>
      </c>
      <c r="D1" s="1" t="s">
        <v>202</v>
      </c>
    </row>
    <row r="2" spans="1:4" ht="15" customHeight="1" x14ac:dyDescent="0.35">
      <c r="A2" s="5">
        <v>105.5</v>
      </c>
      <c r="B2" s="3" t="s">
        <v>203</v>
      </c>
      <c r="C2" s="4">
        <v>44754</v>
      </c>
      <c r="D2" s="3" t="str">
        <f>T("DEFECT: flat tyre rear nearside inner - Lodge Tyres informed @ 1910hrs ref 213860")</f>
        <v>DEFECT: flat tyre rear nearside inner - Lodge Tyres informed @ 1910hrs ref 213860</v>
      </c>
    </row>
    <row r="3" spans="1:4" ht="15" customHeight="1" x14ac:dyDescent="0.35">
      <c r="A3" s="5">
        <v>129</v>
      </c>
      <c r="B3" s="3" t="s">
        <v>203</v>
      </c>
      <c r="C3" s="4">
        <v>44783</v>
      </c>
      <c r="D3" s="3" t="str">
        <f>T("Replace bulb holder and indicator lens")</f>
        <v>Replace bulb holder and indicator lens</v>
      </c>
    </row>
    <row r="4" spans="1:4" ht="15" customHeight="1" x14ac:dyDescent="0.35">
      <c r="A4" s="5">
        <v>615</v>
      </c>
      <c r="B4" s="3" t="s">
        <v>203</v>
      </c>
      <c r="C4" s="4">
        <v>44785</v>
      </c>
      <c r="D4" s="3" t="str">
        <f>T("Engine radiator boiled over and fan belt has snapped + noise coming from axle too.")</f>
        <v>Engine radiator boiled over and fan belt has snapped + noise coming from axle too.</v>
      </c>
    </row>
    <row r="5" spans="1:4" ht="15" customHeight="1" x14ac:dyDescent="0.35">
      <c r="A5" s="5">
        <v>87.5</v>
      </c>
      <c r="B5" s="3" t="s">
        <v>203</v>
      </c>
      <c r="C5" s="4">
        <v>44786</v>
      </c>
      <c r="D5" s="3" t="str">
        <f>T("speedo &amp; mileage not workingTacho sender replaced by Hartshornes")</f>
        <v>speedo &amp; mileage not workingTacho sender replaced by Hartshornes</v>
      </c>
    </row>
    <row r="6" spans="1:4" ht="15" customHeight="1" x14ac:dyDescent="0.35">
      <c r="A6" s="5">
        <v>1024</v>
      </c>
      <c r="B6" s="3" t="s">
        <v>203</v>
      </c>
      <c r="C6" s="4">
        <v>44789</v>
      </c>
      <c r="D6" s="3" t="str">
        <f>T("Air leak on brakes")</f>
        <v>Air leak on brakes</v>
      </c>
    </row>
    <row r="7" spans="1:4" ht="15" customHeight="1" x14ac:dyDescent="0.35">
      <c r="A7" s="5">
        <v>90</v>
      </c>
      <c r="B7" s="3" t="s">
        <v>203</v>
      </c>
      <c r="C7" s="4">
        <v>44790</v>
      </c>
      <c r="D7" s="3" t="str">
        <f>T("DEFECT: Valve defect in the near rear side tyre: inner near rear side 275 70R 22.5 Bridgestone Reported to Lodge at 10:32; OFF-RUNREPORTED, 16P2, OS")</f>
        <v>DEFECT: Valve defect in the near rear side tyre: inner near rear side 275 70R 22.5 Bridgestone Reported to Lodge at 10:32; OFF-RUNREPORTED, 16P2, OS</v>
      </c>
    </row>
    <row r="8" spans="1:4" ht="15" customHeight="1" x14ac:dyDescent="0.35">
      <c r="A8" s="5">
        <v>740</v>
      </c>
      <c r="B8" s="3" t="s">
        <v>203</v>
      </c>
      <c r="C8" s="4">
        <v>44805</v>
      </c>
      <c r="D8" s="3" t="str">
        <f>T("Tyre removal reason: Puncture - 2132245")</f>
        <v>Tyre removal reason: Puncture - 2132245</v>
      </c>
    </row>
    <row r="9" spans="1:4" ht="15" customHeight="1" x14ac:dyDescent="0.35">
      <c r="A9" s="5">
        <v>370</v>
      </c>
      <c r="B9" s="3" t="s">
        <v>203</v>
      </c>
      <c r="C9" s="4">
        <v>44814</v>
      </c>
      <c r="D9" s="3" t="str">
        <f>T("Replace OSF tyre - 2138888")</f>
        <v>Replace OSF tyre - 2138888</v>
      </c>
    </row>
    <row r="10" spans="1:4" ht="15" customHeight="1" x14ac:dyDescent="0.35">
      <c r="A10" s="5">
        <v>226.65</v>
      </c>
      <c r="B10" s="3" t="s">
        <v>203</v>
      </c>
      <c r="C10" s="4">
        <v>44827</v>
      </c>
      <c r="D10" s="3" t="str">
        <f>T("One indicator bulb has gone - front nearside")</f>
        <v>One indicator bulb has gone - front nearside</v>
      </c>
    </row>
    <row r="11" spans="1:4" ht="15" customHeight="1" x14ac:dyDescent="0.35">
      <c r="A11" s="5">
        <v>1967.76</v>
      </c>
      <c r="B11" s="3" t="s">
        <v>203</v>
      </c>
      <c r="C11" s="4">
        <v>44831</v>
      </c>
      <c r="D11" s="3" t="str">
        <f>T("coolant leak from radiator/engine area. low fluid light on dash")</f>
        <v>coolant leak from radiator/engine area. low fluid light on dash</v>
      </c>
    </row>
    <row r="12" spans="1:4" ht="15" customHeight="1" x14ac:dyDescent="0.35">
      <c r="A12" s="5">
        <v>19.5</v>
      </c>
      <c r="B12" s="3" t="s">
        <v>203</v>
      </c>
      <c r="C12" s="4">
        <v>44832</v>
      </c>
      <c r="D12" s="3" t="str">
        <f>T("Nearside headlight bulb needs replacing-")</f>
        <v>Nearside headlight bulb needs replacing-</v>
      </c>
    </row>
    <row r="13" spans="1:4" ht="15" customHeight="1" x14ac:dyDescent="0.35">
      <c r="A13" s="5">
        <v>66.5</v>
      </c>
      <c r="B13" s="3" t="s">
        <v>203</v>
      </c>
      <c r="C13" s="4">
        <v>44871</v>
      </c>
      <c r="D13" s="3" t="str">
        <f>T("Driver side front headlamp defective")</f>
        <v>Driver side front headlamp defective</v>
      </c>
    </row>
    <row r="14" spans="1:4" ht="15" customHeight="1" x14ac:dyDescent="0.35">
      <c r="A14" s="5">
        <v>391.28</v>
      </c>
      <c r="B14" s="3" t="s">
        <v>203</v>
      </c>
      <c r="C14" s="4">
        <v>44873</v>
      </c>
      <c r="D14" s="3" t="str">
        <f>T("broken down overheated engine workshops attending 1700hrs")</f>
        <v>broken down overheated engine workshops attending 1700hrs</v>
      </c>
    </row>
    <row r="15" spans="1:4" ht="15" customHeight="1" x14ac:dyDescent="0.35">
      <c r="A15" s="5">
        <v>116.5</v>
      </c>
      <c r="B15" s="3" t="s">
        <v>203</v>
      </c>
      <c r="C15" s="4">
        <v>44882</v>
      </c>
      <c r="D15" s="3" t="str">
        <f>T("Airbag function warning light on dash.")</f>
        <v>Airbag function warning light on dash.</v>
      </c>
    </row>
    <row r="16" spans="1:4" ht="15" customHeight="1" x14ac:dyDescent="0.35">
      <c r="A16" s="5">
        <v>840</v>
      </c>
      <c r="B16" s="3" t="s">
        <v>203</v>
      </c>
      <c r="C16" s="4">
        <v>44886</v>
      </c>
      <c r="D16" s="3" t="str">
        <f>T("NSR inner tyre flat - Lodge attended")</f>
        <v>NSR inner tyre flat - Lodge attended</v>
      </c>
    </row>
    <row r="17" spans="1:4" ht="15" customHeight="1" x14ac:dyDescent="0.35">
      <c r="A17" s="5">
        <v>90</v>
      </c>
      <c r="B17" s="3" t="s">
        <v>203</v>
      </c>
      <c r="C17" s="4">
        <v>44895</v>
      </c>
      <c r="D17" s="3" t="str">
        <f>T("NSR Inner puncture - 2200062")</f>
        <v>NSR Inner puncture - 2200062</v>
      </c>
    </row>
    <row r="18" spans="1:4" ht="15" customHeight="1" x14ac:dyDescent="0.35">
      <c r="A18" s="5">
        <v>35</v>
      </c>
      <c r="B18" s="3" t="s">
        <v>203</v>
      </c>
      <c r="C18" s="4">
        <v>44915</v>
      </c>
      <c r="D18" s="3" t="str">
        <f>T("Warning message on dash which reads system malfunction advantage emergncy breaking (yellow warning light) check next workshop visit. **West Pennine Telford investigating**.")</f>
        <v>Warning message on dash which reads system malfunction advantage emergncy breaking (yellow warning light) check next workshop visit. **West Pennine Telford investigating**.</v>
      </c>
    </row>
    <row r="19" spans="1:4" ht="15" customHeight="1" x14ac:dyDescent="0.35">
      <c r="A19" s="5">
        <v>71.8</v>
      </c>
      <c r="B19" s="3" t="s">
        <v>203</v>
      </c>
      <c r="C19" s="4">
        <v>44915</v>
      </c>
      <c r="D19" s="3" t="str">
        <f>T("damaged light lens smashed , passenger side - West Pennine to repair")</f>
        <v>damaged light lens smashed , passenger side - West Pennine to repair</v>
      </c>
    </row>
    <row r="20" spans="1:4" ht="15" customHeight="1" x14ac:dyDescent="0.35">
      <c r="A20" s="5">
        <v>807</v>
      </c>
      <c r="B20" s="3" t="s">
        <v>203</v>
      </c>
      <c r="C20" s="4">
        <v>44916</v>
      </c>
      <c r="D20" s="3" t="str">
        <f>T("Puncture OSR tyre - 2215329")</f>
        <v>Puncture OSR tyre - 2215329</v>
      </c>
    </row>
    <row r="21" spans="1:4" ht="15" customHeight="1" x14ac:dyDescent="0.35">
      <c r="A21" s="5">
        <v>87.52</v>
      </c>
      <c r="B21" s="3" t="s">
        <v>203</v>
      </c>
      <c r="C21" s="4">
        <v>44917</v>
      </c>
      <c r="D21" s="3" t="str">
        <f>T("N/S reverse light defective.O/S front indicator bulb out.O/S front roller shutter door rail insecure.")</f>
        <v>N/S reverse light defective.O/S front indicator bulb out.O/S front roller shutter door rail insecure.</v>
      </c>
    </row>
    <row r="22" spans="1:4" ht="15" customHeight="1" x14ac:dyDescent="0.35">
      <c r="A22" s="5">
        <v>76</v>
      </c>
      <c r="B22" s="3" t="s">
        <v>203</v>
      </c>
      <c r="C22" s="4">
        <v>44926</v>
      </c>
      <c r="D22" s="3" t="str">
        <f>T("System malfunction advanced emergency braking &amp; mileage not showing. (for ref, K factor on WL appliance = 8023)")</f>
        <v>System malfunction advanced emergency braking &amp; mileage not showing. (for ref, K factor on WL appliance = 8023)</v>
      </c>
    </row>
    <row r="23" spans="1:4" ht="15" customHeight="1" x14ac:dyDescent="0.35">
      <c r="A23" s="5">
        <v>190</v>
      </c>
      <c r="B23" s="3" t="s">
        <v>203</v>
      </c>
      <c r="C23" s="4">
        <v>44929</v>
      </c>
      <c r="D23" s="3" t="str">
        <f>T("Tyre puncture NSR inner, cut to cords")</f>
        <v>Tyre puncture NSR inner, cut to cords</v>
      </c>
    </row>
    <row r="24" spans="1:4" ht="15" customHeight="1" x14ac:dyDescent="0.35">
      <c r="A24" s="5">
        <v>7</v>
      </c>
      <c r="B24" s="3" t="s">
        <v>203</v>
      </c>
      <c r="C24" s="4">
        <v>44929</v>
      </c>
      <c r="D24" s="3" t="str">
        <f>T("Nearside headlight out")</f>
        <v>Nearside headlight out</v>
      </c>
    </row>
    <row r="25" spans="1:4" ht="15" customHeight="1" x14ac:dyDescent="0.35">
      <c r="A25" s="5">
        <v>554.25</v>
      </c>
      <c r="B25" s="3" t="s">
        <v>203</v>
      </c>
      <c r="C25" s="4">
        <v>44930</v>
      </c>
      <c r="D25" s="3" t="str">
        <f>T("Nearside front hub is warm to the touch - Possibly a stone stuck in brakes or brakes sticking/wearing in")</f>
        <v>Nearside front hub is warm to the touch - Possibly a stone stuck in brakes or brakes sticking/wearing in</v>
      </c>
    </row>
    <row r="26" spans="1:4" ht="15" customHeight="1" x14ac:dyDescent="0.35">
      <c r="A26" s="5">
        <v>131.4</v>
      </c>
      <c r="B26" s="3" t="s">
        <v>203</v>
      </c>
      <c r="C26" s="4">
        <v>44938</v>
      </c>
      <c r="D26" s="3" t="str">
        <f>T("o/s Dipped Head Light inop")</f>
        <v>o/s Dipped Head Light inop</v>
      </c>
    </row>
    <row r="27" spans="1:4" ht="15" customHeight="1" x14ac:dyDescent="0.35">
      <c r="A27" s="5">
        <v>90</v>
      </c>
      <c r="B27" s="3" t="s">
        <v>203</v>
      </c>
      <c r="C27" s="4">
        <v>44950</v>
      </c>
      <c r="D27" s="3" t="str">
        <f>T("OSR inner tyre sidewall damage - 2235672")</f>
        <v>OSR inner tyre sidewall damage - 2235672</v>
      </c>
    </row>
    <row r="28" spans="1:4" ht="15" customHeight="1" x14ac:dyDescent="0.35">
      <c r="A28" s="5">
        <v>5.5</v>
      </c>
      <c r="B28" s="3" t="s">
        <v>203</v>
      </c>
      <c r="C28" s="4">
        <v>44953</v>
      </c>
      <c r="D28" s="3" t="str">
        <f>T("n/s headlight out")</f>
        <v>n/s headlight out</v>
      </c>
    </row>
    <row r="29" spans="1:4" ht="15" customHeight="1" x14ac:dyDescent="0.35">
      <c r="A29" s="5">
        <v>108.5</v>
      </c>
      <c r="B29" s="3" t="s">
        <v>203</v>
      </c>
      <c r="C29" s="4">
        <v>44957</v>
      </c>
      <c r="D29" s="3" t="str">
        <f>T("Unable to start appliance")</f>
        <v>Unable to start appliance</v>
      </c>
    </row>
    <row r="30" spans="1:4" ht="15" customHeight="1" x14ac:dyDescent="0.35">
      <c r="A30" s="5">
        <v>186</v>
      </c>
      <c r="B30" s="3" t="s">
        <v>203</v>
      </c>
      <c r="C30" s="4">
        <v>44963</v>
      </c>
      <c r="D30" s="3" t="str">
        <f>T("No Power to main scheme radio or MDT")</f>
        <v>No Power to main scheme radio or MDT</v>
      </c>
    </row>
    <row r="31" spans="1:4" ht="15" customHeight="1" x14ac:dyDescent="0.35">
      <c r="A31" s="5">
        <v>12.5</v>
      </c>
      <c r="B31" s="3" t="s">
        <v>203</v>
      </c>
      <c r="C31" s="4">
        <v>44977</v>
      </c>
      <c r="D31" s="3" t="str">
        <f>T("Aluminium hydrant filler not allowing water to go in through the fille")</f>
        <v>Aluminium hydrant filler not allowing water to go in through the fille</v>
      </c>
    </row>
    <row r="32" spans="1:4" ht="15" customHeight="1" x14ac:dyDescent="0.35">
      <c r="A32" s="5">
        <v>584.75</v>
      </c>
      <c r="B32" s="3" t="s">
        <v>203</v>
      </c>
      <c r="C32" s="4">
        <v>44992</v>
      </c>
      <c r="D32" s="3" t="str">
        <f>T("Vehicle not charging, suspect altenator.")</f>
        <v>Vehicle not charging, suspect altenator.</v>
      </c>
    </row>
    <row r="33" spans="1:4" ht="15" customHeight="1" x14ac:dyDescent="0.35">
      <c r="A33" s="5">
        <v>470</v>
      </c>
      <c r="B33" s="3" t="s">
        <v>203</v>
      </c>
      <c r="C33" s="4">
        <v>44997</v>
      </c>
      <c r="D33" s="3" t="str">
        <f>T("NSR Tyre defect. Chunk of rubber missing.")</f>
        <v>NSR Tyre defect. Chunk of rubber missing.</v>
      </c>
    </row>
    <row r="34" spans="1:4" ht="15" customHeight="1" x14ac:dyDescent="0.35">
      <c r="A34" s="5">
        <v>8.5</v>
      </c>
      <c r="B34" s="3" t="s">
        <v>203</v>
      </c>
      <c r="C34" s="4">
        <v>45000</v>
      </c>
      <c r="D34" s="3" t="str">
        <f>T("nearside front headlight out")</f>
        <v>nearside front headlight out</v>
      </c>
    </row>
    <row r="35" spans="1:4" ht="15" customHeight="1" x14ac:dyDescent="0.35">
      <c r="A35" s="5">
        <v>197</v>
      </c>
      <c r="B35" s="3" t="s">
        <v>203</v>
      </c>
      <c r="C35" s="4">
        <v>45007</v>
      </c>
      <c r="D35" s="3" t="str">
        <f>T("Puncture OSF - Lodge attended")</f>
        <v>Puncture OSF - Lodge attended</v>
      </c>
    </row>
    <row r="36" spans="1:4" ht="15" customHeight="1" x14ac:dyDescent="0.35">
      <c r="A36" s="5">
        <v>135.5</v>
      </c>
      <c r="B36" s="3" t="s">
        <v>203</v>
      </c>
      <c r="C36" s="4">
        <v>45008</v>
      </c>
      <c r="D36" s="3" t="str">
        <f>T("OSR inner tyre puncture")</f>
        <v>OSR inner tyre puncture</v>
      </c>
    </row>
    <row r="37" spans="1:4" ht="15" customHeight="1" x14ac:dyDescent="0.35">
      <c r="A37" s="5">
        <v>1425.8</v>
      </c>
      <c r="B37" s="3" t="s">
        <v>203</v>
      </c>
      <c r="C37" s="4">
        <v>45008</v>
      </c>
      <c r="D37" s="3" t="str">
        <f>T("093 cutters damaged blades")</f>
        <v>093 cutters damaged blades</v>
      </c>
    </row>
    <row r="38" spans="1:4" ht="15" customHeight="1" x14ac:dyDescent="0.35">
      <c r="A38" s="5">
        <v>1013</v>
      </c>
      <c r="B38" s="3" t="s">
        <v>203</v>
      </c>
      <c r="C38" s="4">
        <v>45009</v>
      </c>
      <c r="D38" s="3" t="str">
        <f>T("air consumption high warning light on")</f>
        <v>air consumption high warning light on</v>
      </c>
    </row>
    <row r="39" spans="1:4" ht="15" customHeight="1" x14ac:dyDescent="0.35">
      <c r="A39" s="5">
        <v>408.05</v>
      </c>
      <c r="B39" s="3" t="s">
        <v>203</v>
      </c>
      <c r="C39" s="4">
        <v>45021</v>
      </c>
      <c r="D39" s="3" t="str">
        <f>T("air suspension failing to lower")</f>
        <v>air suspension failing to lower</v>
      </c>
    </row>
    <row r="40" spans="1:4" ht="15" customHeight="1" x14ac:dyDescent="0.35">
      <c r="A40" s="5">
        <v>600</v>
      </c>
      <c r="B40" s="3" t="s">
        <v>203</v>
      </c>
      <c r="C40" s="4">
        <v>45027</v>
      </c>
      <c r="D40" s="3" t="str">
        <f>T("B1 Service")</f>
        <v>B1 Service</v>
      </c>
    </row>
    <row r="41" spans="1:4" ht="15" customHeight="1" x14ac:dyDescent="0.35">
      <c r="A41" s="5">
        <v>1113.96</v>
      </c>
      <c r="B41" s="3" t="s">
        <v>203</v>
      </c>
      <c r="C41" s="4">
        <v>45044</v>
      </c>
      <c r="D41" s="3" t="str">
        <f>T("EBS valve faulty &gt; West Pennine OS")</f>
        <v>EBS valve faulty &gt; West Pennine OS</v>
      </c>
    </row>
    <row r="42" spans="1:4" ht="15" customHeight="1" x14ac:dyDescent="0.35">
      <c r="A42" s="5">
        <v>32.700000000000003</v>
      </c>
      <c r="B42" s="3" t="s">
        <v>203</v>
      </c>
      <c r="C42" s="4">
        <v>45064</v>
      </c>
      <c r="D42" s="3" t="str">
        <f>T("Drivers seat belt is failing to come out to be put on")</f>
        <v>Drivers seat belt is failing to come out to be put on</v>
      </c>
    </row>
    <row r="43" spans="1:4" ht="15" customHeight="1" x14ac:dyDescent="0.35">
      <c r="A43" s="5">
        <v>103.5</v>
      </c>
      <c r="B43" s="3" t="s">
        <v>203</v>
      </c>
      <c r="C43" s="4">
        <v>45077</v>
      </c>
      <c r="D43" s="3" t="str">
        <f>T("O/S Headlamp In/Op")</f>
        <v>O/S Headlamp In/Op</v>
      </c>
    </row>
    <row r="44" spans="1:4" ht="15" customHeight="1" x14ac:dyDescent="0.35">
      <c r="A44" s="5">
        <v>400</v>
      </c>
      <c r="B44" s="3" t="s">
        <v>203</v>
      </c>
      <c r="C44" s="4">
        <v>45082</v>
      </c>
      <c r="D44" s="3" t="str">
        <f>T("hand brake not working")</f>
        <v>hand brake not working</v>
      </c>
    </row>
    <row r="45" spans="1:4" ht="15" customHeight="1" x14ac:dyDescent="0.35">
      <c r="A45" s="5">
        <v>36</v>
      </c>
      <c r="B45" s="3" t="s">
        <v>203</v>
      </c>
      <c r="C45" s="4">
        <v>45089</v>
      </c>
      <c r="D45" s="3" t="str">
        <f>T("offside front headlight not working - headlight malfunction on warning lights")</f>
        <v>offside front headlight not working - headlight malfunction on warning lights</v>
      </c>
    </row>
    <row r="46" spans="1:4" ht="15" customHeight="1" x14ac:dyDescent="0.35">
      <c r="A46" s="5">
        <v>135</v>
      </c>
      <c r="B46" s="3" t="s">
        <v>203</v>
      </c>
      <c r="C46" s="4">
        <v>45111</v>
      </c>
      <c r="D46" s="3" t="str">
        <f>T("NSR Inner tyre flat")</f>
        <v>NSR Inner tyre flat</v>
      </c>
    </row>
    <row r="47" spans="1:4" ht="15" customHeight="1" x14ac:dyDescent="0.35">
      <c r="A47" s="5">
        <v>125</v>
      </c>
      <c r="B47" s="3" t="s">
        <v>203</v>
      </c>
      <c r="C47" s="4">
        <v>45112</v>
      </c>
      <c r="D47" s="3" t="str">
        <f>T("Possible engine overheating and unable to fill water tank")</f>
        <v>Possible engine overheating and unable to fill water tank</v>
      </c>
    </row>
    <row r="48" spans="1:4" ht="15" customHeight="1" x14ac:dyDescent="0.35">
      <c r="A48" s="5">
        <v>200</v>
      </c>
      <c r="B48" s="3" t="s">
        <v>203</v>
      </c>
      <c r="C48" s="4">
        <v>45125</v>
      </c>
      <c r="D48" s="3" t="str">
        <f>T("Appliance will not rev fully -only on tickover")</f>
        <v>Appliance will not rev fully -only on tickover</v>
      </c>
    </row>
    <row r="49" spans="1:4" ht="15" customHeight="1" x14ac:dyDescent="0.35">
      <c r="A49" s="5">
        <v>159.83000000000001</v>
      </c>
      <c r="B49" s="3" t="s">
        <v>203</v>
      </c>
      <c r="C49" s="4">
        <v>45125</v>
      </c>
      <c r="D49" s="3" t="str">
        <f>T("Air leak on drivers seat - having to pull truck over")</f>
        <v>Air leak on drivers seat - having to pull truck over</v>
      </c>
    </row>
    <row r="50" spans="1:4" ht="15" customHeight="1" x14ac:dyDescent="0.35">
      <c r="A50" s="5">
        <v>125</v>
      </c>
      <c r="B50" s="3" t="s">
        <v>203</v>
      </c>
      <c r="C50" s="4">
        <v>45127</v>
      </c>
      <c r="D50" s="3" t="str">
        <f>T("mechanical problem - Non Start")</f>
        <v>mechanical problem - Non Start</v>
      </c>
    </row>
    <row r="51" spans="1:4" ht="15" customHeight="1" x14ac:dyDescent="0.35">
      <c r="A51" s="5">
        <v>1160.5</v>
      </c>
      <c r="B51" s="3" t="s">
        <v>203</v>
      </c>
      <c r="C51" s="4">
        <v>45133</v>
      </c>
      <c r="D51" s="3" t="str">
        <f>T("Driver side front brakes have been cooked and smoking")</f>
        <v>Driver side front brakes have been cooked and smoking</v>
      </c>
    </row>
    <row r="52" spans="1:4" ht="15" customHeight="1" x14ac:dyDescent="0.35">
      <c r="A52" s="5">
        <v>367.46</v>
      </c>
      <c r="B52" s="3" t="s">
        <v>203</v>
      </c>
      <c r="C52" s="4">
        <v>45138</v>
      </c>
      <c r="D52" s="3" t="str">
        <f>T("Flat battery - not starting.")</f>
        <v>Flat battery - not starting.</v>
      </c>
    </row>
    <row r="53" spans="1:4" ht="15" customHeight="1" x14ac:dyDescent="0.35">
      <c r="A53" s="5">
        <v>150</v>
      </c>
      <c r="B53" s="3" t="s">
        <v>203</v>
      </c>
      <c r="C53" s="4">
        <v>45146</v>
      </c>
      <c r="D53" s="3" t="str">
        <f>T("No dashboard lights on appliance")</f>
        <v>No dashboard lights on appliance</v>
      </c>
    </row>
    <row r="54" spans="1:4" ht="15" customHeight="1" x14ac:dyDescent="0.35">
      <c r="A54" s="5">
        <v>100</v>
      </c>
      <c r="B54" s="3" t="s">
        <v>203</v>
      </c>
      <c r="C54" s="4">
        <v>45148</v>
      </c>
      <c r="D54" s="3" t="str">
        <f>T("flat battery / non start")</f>
        <v>flat battery / non start</v>
      </c>
    </row>
    <row r="55" spans="1:4" ht="15" customHeight="1" x14ac:dyDescent="0.35">
      <c r="A55" s="5">
        <v>1925.85</v>
      </c>
      <c r="B55" s="3" t="s">
        <v>203</v>
      </c>
      <c r="C55" s="4">
        <v>45149</v>
      </c>
      <c r="D55" s="3" t="str">
        <f>T("Flames spotted in front wheel area, suspect brakes")</f>
        <v>Flames spotted in front wheel area, suspect brakes</v>
      </c>
    </row>
    <row r="56" spans="1:4" ht="15" customHeight="1" x14ac:dyDescent="0.35">
      <c r="A56" s="5">
        <v>200.5</v>
      </c>
      <c r="B56" s="3" t="s">
        <v>203</v>
      </c>
      <c r="C56" s="4">
        <v>45151</v>
      </c>
      <c r="D56" s="3" t="str">
        <f>T("flat tyre on offside rear internal double wheel - lodge tyres contacted")</f>
        <v>flat tyre on offside rear internal double wheel - lodge tyres contacted</v>
      </c>
    </row>
    <row r="57" spans="1:4" ht="15" customHeight="1" x14ac:dyDescent="0.35">
      <c r="A57" s="5">
        <v>370</v>
      </c>
      <c r="B57" s="3" t="s">
        <v>203</v>
      </c>
      <c r="C57" s="4">
        <v>45160</v>
      </c>
      <c r="D57" s="3" t="str">
        <f>T("OSR Tyre - 2402139")</f>
        <v>OSR Tyre - 2402139</v>
      </c>
    </row>
    <row r="58" spans="1:4" ht="15" customHeight="1" x14ac:dyDescent="0.35">
      <c r="A58" s="5">
        <v>1212.32</v>
      </c>
      <c r="B58" s="3" t="s">
        <v>203</v>
      </c>
      <c r="C58" s="4">
        <v>45161</v>
      </c>
      <c r="D58" s="3" t="s">
        <v>204</v>
      </c>
    </row>
    <row r="59" spans="1:4" ht="15" customHeight="1" x14ac:dyDescent="0.35">
      <c r="A59" s="5">
        <v>440.5</v>
      </c>
      <c r="B59" s="3" t="s">
        <v>203</v>
      </c>
      <c r="C59" s="4">
        <v>45176</v>
      </c>
      <c r="D59" s="3" t="str">
        <f>T("OSF tyre flat")</f>
        <v>OSF tyre flat</v>
      </c>
    </row>
    <row r="60" spans="1:4" ht="15" customHeight="1" x14ac:dyDescent="0.35">
      <c r="A60" s="5">
        <v>565.84</v>
      </c>
      <c r="B60" s="3" t="s">
        <v>203</v>
      </c>
      <c r="C60" s="4">
        <v>45180</v>
      </c>
      <c r="D60" s="3" t="str">
        <f>T("Chunk of off side rear tyre outer, damage to body work, mudgaurd and under shutters/lockers (control has contacted lodge tyres eta 60-90mins)")</f>
        <v>Chunk of off side rear tyre outer, damage to body work, mudgaurd and under shutters/lockers (control has contacted lodge tyres eta 60-90mins)</v>
      </c>
    </row>
  </sheetData>
  <sortState xmlns:xlrd2="http://schemas.microsoft.com/office/spreadsheetml/2017/richdata2" ref="A2:D61">
    <sortCondition ref="C2:C6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Archived FMS Until July 22</vt:lpstr>
      <vt:lpstr>Current FMS From July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Bray</dc:creator>
  <cp:lastModifiedBy>Emily Bray</cp:lastModifiedBy>
  <dcterms:created xsi:type="dcterms:W3CDTF">2023-09-18T13:50:56Z</dcterms:created>
  <dcterms:modified xsi:type="dcterms:W3CDTF">2023-10-30T14:15:40Z</dcterms:modified>
</cp:coreProperties>
</file>