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on.Matthews\AppData\Local\Microsoft\Windows\INetCache\Content.Outlook\SMGZVKGV\"/>
    </mc:Choice>
  </mc:AlternateContent>
  <xr:revisionPtr revIDLastSave="0" documentId="13_ncr:1_{B5D4D378-A42E-4A2D-BCB1-AE991AD6A8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I 137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" l="1"/>
  <c r="D122" i="1"/>
  <c r="D121" i="1"/>
  <c r="D147" i="1"/>
  <c r="D146" i="1"/>
  <c r="D145" i="1"/>
  <c r="D144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0" i="1"/>
  <c r="J121" i="1"/>
  <c r="L121" i="1" s="1"/>
  <c r="J122" i="1"/>
  <c r="L122" i="1" s="1"/>
  <c r="J123" i="1"/>
  <c r="J124" i="1"/>
  <c r="L124" i="1" s="1"/>
  <c r="J125" i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J143" i="1"/>
  <c r="L143" i="1" s="1"/>
  <c r="J144" i="1"/>
  <c r="L144" i="1" s="1"/>
  <c r="J145" i="1"/>
  <c r="L145" i="1" s="1"/>
  <c r="J146" i="1"/>
  <c r="L146" i="1" s="1"/>
  <c r="J147" i="1"/>
  <c r="L147" i="1" s="1"/>
  <c r="J120" i="1"/>
  <c r="L120" i="1" s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G3" i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G116" i="1"/>
  <c r="D115" i="1"/>
  <c r="D100" i="1"/>
  <c r="D99" i="1"/>
  <c r="D70" i="1"/>
  <c r="D116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C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<sst xmlns="http://schemas.openxmlformats.org/spreadsheetml/2006/main" count="26" uniqueCount="12">
  <si>
    <t>Make</t>
  </si>
  <si>
    <t>Model</t>
  </si>
  <si>
    <t>Fuel Type</t>
  </si>
  <si>
    <t>On-Fleet Date</t>
  </si>
  <si>
    <t>Vehicle Age</t>
  </si>
  <si>
    <t>Average Annual Mileage</t>
  </si>
  <si>
    <t>TBC</t>
  </si>
  <si>
    <t>Current Date</t>
  </si>
  <si>
    <t>Current Odometer</t>
  </si>
  <si>
    <t>Date Sold</t>
  </si>
  <si>
    <t>Odometer at time of sale</t>
  </si>
  <si>
    <t>Not On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</si>
</sst>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center" wrapText="1"/>
    </xf>
    <xf numFmtId="2" fontId="18" fillId="0" borderId="0" xfId="0" applyNumberFormat="1" applyFont="1"/>
    <xf numFmtId="1" fontId="18" fillId="0" borderId="10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right" wrapText="1"/>
    </xf>
    <xf numFmtId="1" fontId="18" fillId="0" borderId="11" xfId="0" applyNumberFormat="1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18" fillId="0" borderId="14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wrapText="1"/>
    </xf>
    <xf numFmtId="14" fontId="18" fillId="0" borderId="12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" fontId="18" fillId="0" borderId="17" xfId="0" applyNumberFormat="1" applyFont="1" applyBorder="1"/>
    <xf numFmtId="0" fontId="20" fillId="0" borderId="18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right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33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showGridLines="0" tabSelected="1" workbookViewId="0">
      <selection activeCell="S32" sqref="S32"/>
    </sheetView>
  </sheetViews>
  <sheetFormatPr defaultRowHeight="15" customHeight="1" x14ac:dyDescent="0.2"/>
  <cols>
    <col min="1" max="1" width="4" style="1" bestFit="1" customWidth="1"/>
    <col min="2" max="2" width="11.7109375" style="1" bestFit="1" customWidth="1"/>
    <col min="3" max="3" width="19" style="1" bestFit="1" customWidth="1"/>
    <col min="4" max="4" width="10.28515625" style="1" bestFit="1" customWidth="1"/>
    <col min="5" max="5" width="12" style="1" bestFit="1" customWidth="1"/>
    <col min="6" max="6" width="12" style="1" hidden="1" customWidth="1"/>
    <col min="7" max="7" width="14.42578125" style="4" hidden="1" customWidth="1"/>
    <col min="8" max="8" width="11.5703125" style="1" hidden="1" customWidth="1"/>
    <col min="9" max="9" width="15.140625" style="1" customWidth="1"/>
    <col min="10" max="10" width="10.42578125" style="1" hidden="1" customWidth="1"/>
    <col min="11" max="12" width="9.7109375" style="1" bestFit="1" customWidth="1"/>
    <col min="13" max="16384" width="9.140625" style="1"/>
  </cols>
  <sheetData>
    <row r="1" spans="1:9" ht="15" customHeight="1" x14ac:dyDescent="0.2">
      <c r="B1" s="25"/>
      <c r="C1" s="25"/>
      <c r="D1" s="25"/>
      <c r="E1" s="25"/>
      <c r="F1" s="25"/>
      <c r="G1" s="25"/>
      <c r="H1" s="25"/>
      <c r="I1" s="25"/>
    </row>
    <row r="2" spans="1:9" ht="25.5" x14ac:dyDescent="0.2">
      <c r="B2" s="21" t="s">
        <v>0</v>
      </c>
      <c r="C2" s="21" t="s">
        <v>1</v>
      </c>
      <c r="D2" s="21" t="s">
        <v>2</v>
      </c>
      <c r="E2" s="21" t="s">
        <v>3</v>
      </c>
      <c r="F2" s="10" t="s">
        <v>7</v>
      </c>
      <c r="G2" s="21" t="s">
        <v>4</v>
      </c>
      <c r="H2" s="22" t="s">
        <v>8</v>
      </c>
      <c r="I2" s="23" t="s">
        <v>5</v>
      </c>
    </row>
    <row r="3" spans="1:9" ht="15" customHeight="1" x14ac:dyDescent="0.2">
      <c r="A3" s="1">
        <v>1</v>
      </c>
      <c r="B3" s="2" t="str">
        <f t="shared" ref="B3:B5" si="0">T("VOLVO")</f>
        <v>VOLVO</v>
      </c>
      <c r="C3" s="2" t="str">
        <f>T("FL6 14")</f>
        <v>FL6 14</v>
      </c>
      <c r="D3" s="2" t="str">
        <f t="shared" ref="D3:D34" si="1">T("Diesel")</f>
        <v>Diesel</v>
      </c>
      <c r="E3" s="3">
        <v>35144</v>
      </c>
      <c r="F3" s="3">
        <v>45323</v>
      </c>
      <c r="G3" s="5">
        <f>DATEDIF(E3,F3, "m")</f>
        <v>334</v>
      </c>
      <c r="H3" s="6">
        <v>160800</v>
      </c>
      <c r="I3" s="7">
        <f>H3/G3*12</f>
        <v>5777.245508982036</v>
      </c>
    </row>
    <row r="4" spans="1:9" ht="15" customHeight="1" x14ac:dyDescent="0.2">
      <c r="A4" s="1">
        <v>2</v>
      </c>
      <c r="B4" s="2" t="str">
        <f t="shared" si="0"/>
        <v>VOLVO</v>
      </c>
      <c r="C4" s="2" t="str">
        <f>T("FL10")</f>
        <v>FL10</v>
      </c>
      <c r="D4" s="2" t="str">
        <f t="shared" si="1"/>
        <v>Diesel</v>
      </c>
      <c r="E4" s="3">
        <v>35713</v>
      </c>
      <c r="F4" s="3">
        <v>45323</v>
      </c>
      <c r="G4" s="5">
        <f t="shared" ref="G4:G67" si="2">DATEDIF(E4,F4, "m")</f>
        <v>315</v>
      </c>
      <c r="H4" s="6">
        <v>13832</v>
      </c>
      <c r="I4" s="7">
        <f>H4/G4*12</f>
        <v>526.93333333333339</v>
      </c>
    </row>
    <row r="5" spans="1:9" ht="15" customHeight="1" x14ac:dyDescent="0.2">
      <c r="A5" s="1">
        <v>3</v>
      </c>
      <c r="B5" s="2" t="str">
        <f t="shared" si="0"/>
        <v>VOLVO</v>
      </c>
      <c r="C5" s="2" t="str">
        <f>T("FL6 18")</f>
        <v>FL6 18</v>
      </c>
      <c r="D5" s="2" t="str">
        <f t="shared" si="1"/>
        <v>Diesel</v>
      </c>
      <c r="E5" s="3">
        <v>35859</v>
      </c>
      <c r="F5" s="3">
        <v>45323</v>
      </c>
      <c r="G5" s="5">
        <f t="shared" si="2"/>
        <v>310</v>
      </c>
      <c r="H5" s="6">
        <v>27422</v>
      </c>
      <c r="I5" s="7">
        <f t="shared" ref="I5:I68" si="3">H5/G5*12</f>
        <v>1061.4967741935484</v>
      </c>
    </row>
    <row r="6" spans="1:9" ht="15" customHeight="1" x14ac:dyDescent="0.2">
      <c r="A6" s="1">
        <v>4</v>
      </c>
      <c r="B6" s="2" t="str">
        <f>T("STEYR PUCH")</f>
        <v>STEYR PUCH</v>
      </c>
      <c r="C6" s="2" t="str">
        <f>T("PINZGAUER")</f>
        <v>PINZGAUER</v>
      </c>
      <c r="D6" s="2" t="str">
        <f t="shared" si="1"/>
        <v>Diesel</v>
      </c>
      <c r="E6" s="3">
        <v>37161</v>
      </c>
      <c r="F6" s="3">
        <v>45323</v>
      </c>
      <c r="G6" s="5">
        <f t="shared" si="2"/>
        <v>268</v>
      </c>
      <c r="H6" s="6">
        <v>15129</v>
      </c>
      <c r="I6" s="7">
        <f t="shared" si="3"/>
        <v>677.41791044776119</v>
      </c>
    </row>
    <row r="7" spans="1:9" ht="15" customHeight="1" x14ac:dyDescent="0.2">
      <c r="A7" s="1">
        <v>5</v>
      </c>
      <c r="B7" s="2" t="str">
        <f>T("IVECO 100E")</f>
        <v>IVECO 100E</v>
      </c>
      <c r="C7" s="2" t="str">
        <f>T("LIGHT PUMPING UNIT")</f>
        <v>LIGHT PUMPING UNIT</v>
      </c>
      <c r="D7" s="2" t="str">
        <f t="shared" si="1"/>
        <v>Diesel</v>
      </c>
      <c r="E7" s="3">
        <v>37712</v>
      </c>
      <c r="F7" s="3">
        <v>45323</v>
      </c>
      <c r="G7" s="5">
        <f t="shared" si="2"/>
        <v>250</v>
      </c>
      <c r="H7" s="6">
        <v>29382</v>
      </c>
      <c r="I7" s="7">
        <f t="shared" si="3"/>
        <v>1410.336</v>
      </c>
    </row>
    <row r="8" spans="1:9" ht="15" customHeight="1" x14ac:dyDescent="0.2">
      <c r="A8" s="1">
        <v>6</v>
      </c>
      <c r="B8" s="2" t="str">
        <f>T("VOLVO")</f>
        <v>VOLVO</v>
      </c>
      <c r="C8" s="2" t="str">
        <f>T("FL6 18 EPU/FU")</f>
        <v>FL6 18 EPU/FU</v>
      </c>
      <c r="D8" s="2" t="str">
        <f t="shared" si="1"/>
        <v>Diesel</v>
      </c>
      <c r="E8" s="3">
        <v>37719</v>
      </c>
      <c r="F8" s="3">
        <v>45323</v>
      </c>
      <c r="G8" s="5">
        <f t="shared" si="2"/>
        <v>249</v>
      </c>
      <c r="H8" s="6">
        <v>18867</v>
      </c>
      <c r="I8" s="7">
        <f t="shared" si="3"/>
        <v>909.25301204819266</v>
      </c>
    </row>
    <row r="9" spans="1:9" ht="15" customHeight="1" x14ac:dyDescent="0.2">
      <c r="A9" s="1">
        <v>7</v>
      </c>
      <c r="B9" s="2" t="str">
        <f>T("VOLVO")</f>
        <v>VOLVO</v>
      </c>
      <c r="C9" s="2" t="str">
        <f>T("FM9")</f>
        <v>FM9</v>
      </c>
      <c r="D9" s="2" t="str">
        <f t="shared" si="1"/>
        <v>Diesel</v>
      </c>
      <c r="E9" s="3">
        <v>38169</v>
      </c>
      <c r="F9" s="3">
        <v>45323</v>
      </c>
      <c r="G9" s="5">
        <f t="shared" si="2"/>
        <v>235</v>
      </c>
      <c r="H9" s="6">
        <v>63199</v>
      </c>
      <c r="I9" s="7">
        <f t="shared" si="3"/>
        <v>3227.1829787234046</v>
      </c>
    </row>
    <row r="10" spans="1:9" ht="15" customHeight="1" x14ac:dyDescent="0.2">
      <c r="A10" s="1">
        <v>8</v>
      </c>
      <c r="B10" s="2" t="str">
        <f>T("MAN")</f>
        <v>MAN</v>
      </c>
      <c r="C10" s="2" t="str">
        <f>T("TGA")</f>
        <v>TGA</v>
      </c>
      <c r="D10" s="2" t="str">
        <f t="shared" si="1"/>
        <v>Diesel</v>
      </c>
      <c r="E10" s="3">
        <v>38292</v>
      </c>
      <c r="F10" s="3">
        <v>45323</v>
      </c>
      <c r="G10" s="5">
        <f t="shared" si="2"/>
        <v>231</v>
      </c>
      <c r="H10" s="6">
        <v>38211</v>
      </c>
      <c r="I10" s="7">
        <f t="shared" si="3"/>
        <v>1984.987012987013</v>
      </c>
    </row>
    <row r="11" spans="1:9" ht="15" customHeight="1" x14ac:dyDescent="0.2">
      <c r="A11" s="1">
        <v>9</v>
      </c>
      <c r="B11" s="2" t="str">
        <f t="shared" ref="B11:B16" si="4">T("SCANIA")</f>
        <v>SCANIA</v>
      </c>
      <c r="C11" s="2" t="str">
        <f>T("CP31-270")</f>
        <v>CP31-270</v>
      </c>
      <c r="D11" s="2" t="str">
        <f t="shared" si="1"/>
        <v>Diesel</v>
      </c>
      <c r="E11" s="3">
        <v>39253</v>
      </c>
      <c r="F11" s="3">
        <v>45323</v>
      </c>
      <c r="G11" s="5">
        <f t="shared" si="2"/>
        <v>199</v>
      </c>
      <c r="H11" s="6">
        <v>20362</v>
      </c>
      <c r="I11" s="7">
        <f t="shared" si="3"/>
        <v>1227.859296482412</v>
      </c>
    </row>
    <row r="12" spans="1:9" ht="15" customHeight="1" x14ac:dyDescent="0.2">
      <c r="A12" s="1">
        <v>10</v>
      </c>
      <c r="B12" s="2" t="str">
        <f t="shared" si="4"/>
        <v>SCANIA</v>
      </c>
      <c r="C12" s="2" t="str">
        <f>T("CP31-270")</f>
        <v>CP31-270</v>
      </c>
      <c r="D12" s="2" t="str">
        <f t="shared" si="1"/>
        <v>Diesel</v>
      </c>
      <c r="E12" s="3">
        <v>39254</v>
      </c>
      <c r="F12" s="3">
        <v>45323</v>
      </c>
      <c r="G12" s="5">
        <f t="shared" si="2"/>
        <v>199</v>
      </c>
      <c r="H12" s="6">
        <v>29348</v>
      </c>
      <c r="I12" s="7">
        <f t="shared" si="3"/>
        <v>1769.7286432160804</v>
      </c>
    </row>
    <row r="13" spans="1:9" ht="15" customHeight="1" x14ac:dyDescent="0.2">
      <c r="A13" s="1">
        <v>11</v>
      </c>
      <c r="B13" s="2" t="str">
        <f t="shared" si="4"/>
        <v>SCANIA</v>
      </c>
      <c r="C13" s="2" t="str">
        <f>T("CP31-270")</f>
        <v>CP31-270</v>
      </c>
      <c r="D13" s="2" t="str">
        <f t="shared" si="1"/>
        <v>Diesel</v>
      </c>
      <c r="E13" s="3">
        <v>39437</v>
      </c>
      <c r="F13" s="3">
        <v>45323</v>
      </c>
      <c r="G13" s="5">
        <f t="shared" si="2"/>
        <v>193</v>
      </c>
      <c r="H13" s="6">
        <v>158666</v>
      </c>
      <c r="I13" s="7">
        <f t="shared" si="3"/>
        <v>9865.2435233160631</v>
      </c>
    </row>
    <row r="14" spans="1:9" ht="15" customHeight="1" x14ac:dyDescent="0.2">
      <c r="A14" s="1">
        <v>12</v>
      </c>
      <c r="B14" s="2" t="str">
        <f t="shared" si="4"/>
        <v>SCANIA</v>
      </c>
      <c r="C14" s="2" t="str">
        <f>T("CP31-310")</f>
        <v>CP31-310</v>
      </c>
      <c r="D14" s="2" t="str">
        <f t="shared" si="1"/>
        <v>Diesel</v>
      </c>
      <c r="E14" s="3">
        <v>39588</v>
      </c>
      <c r="F14" s="3">
        <v>45323</v>
      </c>
      <c r="G14" s="5">
        <f t="shared" si="2"/>
        <v>188</v>
      </c>
      <c r="H14" s="6">
        <v>134278</v>
      </c>
      <c r="I14" s="7">
        <f t="shared" si="3"/>
        <v>8570.9361702127644</v>
      </c>
    </row>
    <row r="15" spans="1:9" ht="15" customHeight="1" x14ac:dyDescent="0.2">
      <c r="A15" s="1">
        <v>13</v>
      </c>
      <c r="B15" s="2" t="str">
        <f t="shared" si="4"/>
        <v>SCANIA</v>
      </c>
      <c r="C15" s="2" t="str">
        <f>T("CP31-310")</f>
        <v>CP31-310</v>
      </c>
      <c r="D15" s="2" t="str">
        <f t="shared" si="1"/>
        <v>Diesel</v>
      </c>
      <c r="E15" s="3">
        <v>39708</v>
      </c>
      <c r="F15" s="3">
        <v>45323</v>
      </c>
      <c r="G15" s="5">
        <f t="shared" si="2"/>
        <v>184</v>
      </c>
      <c r="H15" s="6">
        <v>114325</v>
      </c>
      <c r="I15" s="7">
        <f t="shared" si="3"/>
        <v>7455.9782608695641</v>
      </c>
    </row>
    <row r="16" spans="1:9" ht="15" customHeight="1" x14ac:dyDescent="0.2">
      <c r="A16" s="1">
        <v>14</v>
      </c>
      <c r="B16" s="2" t="str">
        <f t="shared" si="4"/>
        <v>SCANIA</v>
      </c>
      <c r="C16" s="2" t="str">
        <f>T("CP31-310")</f>
        <v>CP31-310</v>
      </c>
      <c r="D16" s="2" t="str">
        <f t="shared" si="1"/>
        <v>Diesel</v>
      </c>
      <c r="E16" s="3">
        <v>39717</v>
      </c>
      <c r="F16" s="3">
        <v>45323</v>
      </c>
      <c r="G16" s="5">
        <f t="shared" si="2"/>
        <v>184</v>
      </c>
      <c r="H16" s="6">
        <v>106841</v>
      </c>
      <c r="I16" s="7">
        <f t="shared" si="3"/>
        <v>6967.891304347826</v>
      </c>
    </row>
    <row r="17" spans="1:9" ht="15" customHeight="1" x14ac:dyDescent="0.2">
      <c r="A17" s="1">
        <v>15</v>
      </c>
      <c r="B17" s="2" t="str">
        <f>T("MAN")</f>
        <v>MAN</v>
      </c>
      <c r="C17" s="2" t="str">
        <f>T("TGA")</f>
        <v>TGA</v>
      </c>
      <c r="D17" s="2" t="str">
        <f t="shared" si="1"/>
        <v>Diesel</v>
      </c>
      <c r="E17" s="3">
        <v>39763</v>
      </c>
      <c r="F17" s="3">
        <v>45323</v>
      </c>
      <c r="G17" s="5">
        <f t="shared" si="2"/>
        <v>182</v>
      </c>
      <c r="H17" s="6">
        <v>45893</v>
      </c>
      <c r="I17" s="7">
        <f t="shared" si="3"/>
        <v>3025.9120879120883</v>
      </c>
    </row>
    <row r="18" spans="1:9" ht="15" customHeight="1" x14ac:dyDescent="0.2">
      <c r="A18" s="1">
        <v>16</v>
      </c>
      <c r="B18" s="2" t="str">
        <f t="shared" ref="B18:B23" si="5">T("SCANIA")</f>
        <v>SCANIA</v>
      </c>
      <c r="C18" s="2" t="str">
        <f t="shared" ref="C18:C23" si="6">T("CP31-310")</f>
        <v>CP31-310</v>
      </c>
      <c r="D18" s="2" t="str">
        <f t="shared" si="1"/>
        <v>Diesel</v>
      </c>
      <c r="E18" s="3">
        <v>39896</v>
      </c>
      <c r="F18" s="3">
        <v>45323</v>
      </c>
      <c r="G18" s="5">
        <f t="shared" si="2"/>
        <v>178</v>
      </c>
      <c r="H18" s="6">
        <v>125695</v>
      </c>
      <c r="I18" s="7">
        <f t="shared" si="3"/>
        <v>8473.8202247191002</v>
      </c>
    </row>
    <row r="19" spans="1:9" ht="15" customHeight="1" x14ac:dyDescent="0.2">
      <c r="A19" s="1">
        <v>17</v>
      </c>
      <c r="B19" s="2" t="str">
        <f t="shared" si="5"/>
        <v>SCANIA</v>
      </c>
      <c r="C19" s="2" t="str">
        <f t="shared" si="6"/>
        <v>CP31-310</v>
      </c>
      <c r="D19" s="2" t="str">
        <f t="shared" si="1"/>
        <v>Diesel</v>
      </c>
      <c r="E19" s="3">
        <v>40102</v>
      </c>
      <c r="F19" s="3">
        <v>45323</v>
      </c>
      <c r="G19" s="5">
        <f t="shared" si="2"/>
        <v>171</v>
      </c>
      <c r="H19" s="6">
        <v>20226</v>
      </c>
      <c r="I19" s="7">
        <f t="shared" si="3"/>
        <v>1419.3684210526314</v>
      </c>
    </row>
    <row r="20" spans="1:9" ht="15" customHeight="1" x14ac:dyDescent="0.2">
      <c r="A20" s="1">
        <v>18</v>
      </c>
      <c r="B20" s="2" t="str">
        <f t="shared" si="5"/>
        <v>SCANIA</v>
      </c>
      <c r="C20" s="2" t="str">
        <f t="shared" si="6"/>
        <v>CP31-310</v>
      </c>
      <c r="D20" s="2" t="str">
        <f t="shared" si="1"/>
        <v>Diesel</v>
      </c>
      <c r="E20" s="3">
        <v>40126</v>
      </c>
      <c r="F20" s="3">
        <v>45323</v>
      </c>
      <c r="G20" s="5">
        <f t="shared" si="2"/>
        <v>170</v>
      </c>
      <c r="H20" s="6">
        <v>25281</v>
      </c>
      <c r="I20" s="7">
        <f t="shared" si="3"/>
        <v>1784.5411764705882</v>
      </c>
    </row>
    <row r="21" spans="1:9" ht="15" customHeight="1" x14ac:dyDescent="0.2">
      <c r="A21" s="1">
        <v>19</v>
      </c>
      <c r="B21" s="2" t="str">
        <f t="shared" si="5"/>
        <v>SCANIA</v>
      </c>
      <c r="C21" s="2" t="str">
        <f t="shared" si="6"/>
        <v>CP31-310</v>
      </c>
      <c r="D21" s="2" t="str">
        <f t="shared" si="1"/>
        <v>Diesel</v>
      </c>
      <c r="E21" s="3">
        <v>40126</v>
      </c>
      <c r="F21" s="3">
        <v>45323</v>
      </c>
      <c r="G21" s="5">
        <f t="shared" si="2"/>
        <v>170</v>
      </c>
      <c r="H21" s="6">
        <v>23850</v>
      </c>
      <c r="I21" s="7">
        <f t="shared" si="3"/>
        <v>1683.5294117647059</v>
      </c>
    </row>
    <row r="22" spans="1:9" ht="15" customHeight="1" x14ac:dyDescent="0.2">
      <c r="A22" s="1">
        <v>20</v>
      </c>
      <c r="B22" s="2" t="str">
        <f t="shared" si="5"/>
        <v>SCANIA</v>
      </c>
      <c r="C22" s="2" t="str">
        <f t="shared" si="6"/>
        <v>CP31-310</v>
      </c>
      <c r="D22" s="2" t="str">
        <f t="shared" si="1"/>
        <v>Diesel</v>
      </c>
      <c r="E22" s="3">
        <v>40142</v>
      </c>
      <c r="F22" s="3">
        <v>45323</v>
      </c>
      <c r="G22" s="5">
        <f t="shared" si="2"/>
        <v>170</v>
      </c>
      <c r="H22" s="6">
        <v>24654</v>
      </c>
      <c r="I22" s="7">
        <f t="shared" si="3"/>
        <v>1740.2823529411767</v>
      </c>
    </row>
    <row r="23" spans="1:9" ht="15" customHeight="1" x14ac:dyDescent="0.2">
      <c r="A23" s="1">
        <v>21</v>
      </c>
      <c r="B23" s="2" t="str">
        <f t="shared" si="5"/>
        <v>SCANIA</v>
      </c>
      <c r="C23" s="2" t="str">
        <f t="shared" si="6"/>
        <v>CP31-310</v>
      </c>
      <c r="D23" s="2" t="str">
        <f t="shared" si="1"/>
        <v>Diesel</v>
      </c>
      <c r="E23" s="3">
        <v>40155</v>
      </c>
      <c r="F23" s="3">
        <v>45323</v>
      </c>
      <c r="G23" s="5">
        <f t="shared" si="2"/>
        <v>169</v>
      </c>
      <c r="H23" s="6">
        <v>41546</v>
      </c>
      <c r="I23" s="7">
        <f t="shared" si="3"/>
        <v>2950.0118343195263</v>
      </c>
    </row>
    <row r="24" spans="1:9" ht="15" customHeight="1" x14ac:dyDescent="0.2">
      <c r="A24" s="1">
        <v>22</v>
      </c>
      <c r="B24" s="2" t="str">
        <f>T("MERCEDES")</f>
        <v>MERCEDES</v>
      </c>
      <c r="C24" s="2" t="str">
        <f>T("SPRINTER")</f>
        <v>SPRINTER</v>
      </c>
      <c r="D24" s="2" t="str">
        <f t="shared" si="1"/>
        <v>Diesel</v>
      </c>
      <c r="E24" s="3">
        <v>40198</v>
      </c>
      <c r="F24" s="3">
        <v>45323</v>
      </c>
      <c r="G24" s="5">
        <f t="shared" si="2"/>
        <v>168</v>
      </c>
      <c r="H24" s="6">
        <v>18594</v>
      </c>
      <c r="I24" s="7">
        <f t="shared" si="3"/>
        <v>1328.1428571428571</v>
      </c>
    </row>
    <row r="25" spans="1:9" ht="15" customHeight="1" x14ac:dyDescent="0.2">
      <c r="A25" s="1">
        <v>23</v>
      </c>
      <c r="B25" s="2" t="str">
        <f>T("SCANIA")</f>
        <v>SCANIA</v>
      </c>
      <c r="C25" s="2" t="str">
        <f>T("CP31-320")</f>
        <v>CP31-320</v>
      </c>
      <c r="D25" s="2" t="str">
        <f t="shared" si="1"/>
        <v>Diesel</v>
      </c>
      <c r="E25" s="3">
        <v>40528</v>
      </c>
      <c r="F25" s="3">
        <v>45323</v>
      </c>
      <c r="G25" s="5">
        <f t="shared" si="2"/>
        <v>157</v>
      </c>
      <c r="H25" s="6">
        <v>22056</v>
      </c>
      <c r="I25" s="7">
        <f t="shared" si="3"/>
        <v>1685.8089171974525</v>
      </c>
    </row>
    <row r="26" spans="1:9" ht="15" customHeight="1" x14ac:dyDescent="0.2">
      <c r="A26" s="1">
        <v>24</v>
      </c>
      <c r="B26" s="2" t="str">
        <f>T("TOYOTA")</f>
        <v>TOYOTA</v>
      </c>
      <c r="C26" s="2" t="str">
        <f>T("HILUX")</f>
        <v>HILUX</v>
      </c>
      <c r="D26" s="2" t="str">
        <f t="shared" si="1"/>
        <v>Diesel</v>
      </c>
      <c r="E26" s="3">
        <v>40817</v>
      </c>
      <c r="F26" s="3">
        <v>45323</v>
      </c>
      <c r="G26" s="5">
        <f t="shared" si="2"/>
        <v>148</v>
      </c>
      <c r="H26" s="6">
        <v>21932</v>
      </c>
      <c r="I26" s="7">
        <f t="shared" si="3"/>
        <v>1778.2702702702704</v>
      </c>
    </row>
    <row r="27" spans="1:9" ht="15" customHeight="1" x14ac:dyDescent="0.2">
      <c r="A27" s="1">
        <v>25</v>
      </c>
      <c r="B27" s="2" t="str">
        <f>T("TOYOTA")</f>
        <v>TOYOTA</v>
      </c>
      <c r="C27" s="2" t="str">
        <f>T("HILUX")</f>
        <v>HILUX</v>
      </c>
      <c r="D27" s="2" t="str">
        <f t="shared" si="1"/>
        <v>Diesel</v>
      </c>
      <c r="E27" s="3">
        <v>40817</v>
      </c>
      <c r="F27" s="3">
        <v>45323</v>
      </c>
      <c r="G27" s="5">
        <f t="shared" si="2"/>
        <v>148</v>
      </c>
      <c r="H27" s="6">
        <v>15645</v>
      </c>
      <c r="I27" s="7">
        <f t="shared" si="3"/>
        <v>1268.5135135135133</v>
      </c>
    </row>
    <row r="28" spans="1:9" ht="15" customHeight="1" x14ac:dyDescent="0.2">
      <c r="A28" s="1">
        <v>26</v>
      </c>
      <c r="B28" s="2" t="str">
        <f>T("TOYOTA")</f>
        <v>TOYOTA</v>
      </c>
      <c r="C28" s="2" t="str">
        <f>T("HILUX")</f>
        <v>HILUX</v>
      </c>
      <c r="D28" s="2" t="str">
        <f t="shared" si="1"/>
        <v>Diesel</v>
      </c>
      <c r="E28" s="3">
        <v>40817</v>
      </c>
      <c r="F28" s="3">
        <v>45323</v>
      </c>
      <c r="G28" s="5">
        <f t="shared" si="2"/>
        <v>148</v>
      </c>
      <c r="H28" s="6">
        <v>16961</v>
      </c>
      <c r="I28" s="7">
        <f t="shared" si="3"/>
        <v>1375.2162162162163</v>
      </c>
    </row>
    <row r="29" spans="1:9" ht="15" customHeight="1" x14ac:dyDescent="0.2">
      <c r="A29" s="1">
        <v>27</v>
      </c>
      <c r="B29" s="2" t="str">
        <f>T("TOYOTA")</f>
        <v>TOYOTA</v>
      </c>
      <c r="C29" s="2" t="str">
        <f>T("HILUX")</f>
        <v>HILUX</v>
      </c>
      <c r="D29" s="2" t="str">
        <f t="shared" si="1"/>
        <v>Diesel</v>
      </c>
      <c r="E29" s="3">
        <v>40817</v>
      </c>
      <c r="F29" s="3">
        <v>45323</v>
      </c>
      <c r="G29" s="5">
        <f t="shared" si="2"/>
        <v>148</v>
      </c>
      <c r="H29" s="6">
        <v>12857</v>
      </c>
      <c r="I29" s="7">
        <f t="shared" si="3"/>
        <v>1042.4594594594596</v>
      </c>
    </row>
    <row r="30" spans="1:9" ht="15" customHeight="1" x14ac:dyDescent="0.2">
      <c r="A30" s="1">
        <v>28</v>
      </c>
      <c r="B30" s="2" t="str">
        <f>T("SCANIA")</f>
        <v>SCANIA</v>
      </c>
      <c r="C30" s="2" t="str">
        <f>T("CP31-320")</f>
        <v>CP31-320</v>
      </c>
      <c r="D30" s="2" t="str">
        <f t="shared" si="1"/>
        <v>Diesel</v>
      </c>
      <c r="E30" s="3">
        <v>41030</v>
      </c>
      <c r="F30" s="3">
        <v>45323</v>
      </c>
      <c r="G30" s="5">
        <f t="shared" si="2"/>
        <v>141</v>
      </c>
      <c r="H30" s="6">
        <v>22090</v>
      </c>
      <c r="I30" s="7">
        <f t="shared" si="3"/>
        <v>1880</v>
      </c>
    </row>
    <row r="31" spans="1:9" ht="15" customHeight="1" x14ac:dyDescent="0.2">
      <c r="A31" s="1">
        <v>29</v>
      </c>
      <c r="B31" s="2" t="str">
        <f>T("SCANIA")</f>
        <v>SCANIA</v>
      </c>
      <c r="C31" s="2" t="str">
        <f>T("CP31-320")</f>
        <v>CP31-320</v>
      </c>
      <c r="D31" s="2" t="str">
        <f t="shared" si="1"/>
        <v>Diesel</v>
      </c>
      <c r="E31" s="3">
        <v>41030</v>
      </c>
      <c r="F31" s="3">
        <v>45323</v>
      </c>
      <c r="G31" s="5">
        <f t="shared" si="2"/>
        <v>141</v>
      </c>
      <c r="H31" s="6">
        <v>19590</v>
      </c>
      <c r="I31" s="7">
        <f t="shared" si="3"/>
        <v>1667.2340425531913</v>
      </c>
    </row>
    <row r="32" spans="1:9" ht="15" customHeight="1" x14ac:dyDescent="0.2">
      <c r="A32" s="1">
        <v>30</v>
      </c>
      <c r="B32" s="2" t="str">
        <f>T("SCANIA")</f>
        <v>SCANIA</v>
      </c>
      <c r="C32" s="2" t="str">
        <f>T("CP31-320")</f>
        <v>CP31-320</v>
      </c>
      <c r="D32" s="2" t="str">
        <f t="shared" si="1"/>
        <v>Diesel</v>
      </c>
      <c r="E32" s="3">
        <v>41030</v>
      </c>
      <c r="F32" s="3">
        <v>45323</v>
      </c>
      <c r="G32" s="5">
        <f t="shared" si="2"/>
        <v>141</v>
      </c>
      <c r="H32" s="6">
        <v>15165</v>
      </c>
      <c r="I32" s="7">
        <f t="shared" si="3"/>
        <v>1290.6382978723404</v>
      </c>
    </row>
    <row r="33" spans="1:9" ht="15" customHeight="1" x14ac:dyDescent="0.2">
      <c r="A33" s="1">
        <v>31</v>
      </c>
      <c r="B33" s="2" t="str">
        <f>T("TOYOTA")</f>
        <v>TOYOTA</v>
      </c>
      <c r="C33" s="2" t="str">
        <f>T("HILUX")</f>
        <v>HILUX</v>
      </c>
      <c r="D33" s="2" t="str">
        <f t="shared" si="1"/>
        <v>Diesel</v>
      </c>
      <c r="E33" s="3">
        <v>41089</v>
      </c>
      <c r="F33" s="3">
        <v>45323</v>
      </c>
      <c r="G33" s="5">
        <f t="shared" si="2"/>
        <v>139</v>
      </c>
      <c r="H33" s="6">
        <v>15880</v>
      </c>
      <c r="I33" s="7">
        <f t="shared" si="3"/>
        <v>1370.935251798561</v>
      </c>
    </row>
    <row r="34" spans="1:9" ht="15" customHeight="1" x14ac:dyDescent="0.2">
      <c r="A34" s="1">
        <v>32</v>
      </c>
      <c r="B34" s="2" t="str">
        <f>T("VAUXHALL")</f>
        <v>VAUXHALL</v>
      </c>
      <c r="C34" s="2" t="str">
        <f>T("ASTRA SPORTS TOURER")</f>
        <v>ASTRA SPORTS TOURER</v>
      </c>
      <c r="D34" s="2" t="str">
        <f t="shared" si="1"/>
        <v>Diesel</v>
      </c>
      <c r="E34" s="3">
        <v>41606</v>
      </c>
      <c r="F34" s="3">
        <v>45323</v>
      </c>
      <c r="G34" s="5">
        <f t="shared" si="2"/>
        <v>122</v>
      </c>
      <c r="H34" s="6">
        <v>85535</v>
      </c>
      <c r="I34" s="7">
        <f t="shared" si="3"/>
        <v>8413.2786885245896</v>
      </c>
    </row>
    <row r="35" spans="1:9" ht="15" customHeight="1" x14ac:dyDescent="0.2">
      <c r="A35" s="1">
        <v>33</v>
      </c>
      <c r="B35" s="2" t="str">
        <f>T("TOYOTA")</f>
        <v>TOYOTA</v>
      </c>
      <c r="C35" s="2" t="str">
        <f>T("HILUX")</f>
        <v>HILUX</v>
      </c>
      <c r="D35" s="2" t="str">
        <f t="shared" ref="D35:D69" si="7">T("Diesel")</f>
        <v>Diesel</v>
      </c>
      <c r="E35" s="3">
        <v>41609</v>
      </c>
      <c r="F35" s="3">
        <v>45323</v>
      </c>
      <c r="G35" s="5">
        <f t="shared" si="2"/>
        <v>122</v>
      </c>
      <c r="H35" s="6">
        <v>14092</v>
      </c>
      <c r="I35" s="7">
        <f t="shared" si="3"/>
        <v>1386.0983606557377</v>
      </c>
    </row>
    <row r="36" spans="1:9" ht="15" customHeight="1" x14ac:dyDescent="0.2">
      <c r="A36" s="1">
        <v>34</v>
      </c>
      <c r="B36" s="2" t="str">
        <f>T("TOYOTA")</f>
        <v>TOYOTA</v>
      </c>
      <c r="C36" s="2" t="str">
        <f>T("HILUX")</f>
        <v>HILUX</v>
      </c>
      <c r="D36" s="2" t="str">
        <f t="shared" si="7"/>
        <v>Diesel</v>
      </c>
      <c r="E36" s="3">
        <v>41617</v>
      </c>
      <c r="F36" s="3">
        <v>45323</v>
      </c>
      <c r="G36" s="5">
        <f t="shared" si="2"/>
        <v>121</v>
      </c>
      <c r="H36" s="6">
        <v>32823</v>
      </c>
      <c r="I36" s="7">
        <f t="shared" si="3"/>
        <v>3255.1735537190079</v>
      </c>
    </row>
    <row r="37" spans="1:9" ht="15" customHeight="1" x14ac:dyDescent="0.2">
      <c r="A37" s="1">
        <v>35</v>
      </c>
      <c r="B37" s="2" t="str">
        <f>T("TOYOTA")</f>
        <v>TOYOTA</v>
      </c>
      <c r="C37" s="2" t="str">
        <f>T("HILUX")</f>
        <v>HILUX</v>
      </c>
      <c r="D37" s="2" t="str">
        <f t="shared" si="7"/>
        <v>Diesel</v>
      </c>
      <c r="E37" s="3">
        <v>41617</v>
      </c>
      <c r="F37" s="3">
        <v>45323</v>
      </c>
      <c r="G37" s="5">
        <f t="shared" si="2"/>
        <v>121</v>
      </c>
      <c r="H37" s="6">
        <v>13509</v>
      </c>
      <c r="I37" s="7">
        <f t="shared" si="3"/>
        <v>1339.7355371900826</v>
      </c>
    </row>
    <row r="38" spans="1:9" ht="15" customHeight="1" x14ac:dyDescent="0.2">
      <c r="A38" s="1">
        <v>36</v>
      </c>
      <c r="B38" s="2" t="str">
        <f>T("TOYOTA")</f>
        <v>TOYOTA</v>
      </c>
      <c r="C38" s="2" t="str">
        <f>T("HILUX")</f>
        <v>HILUX</v>
      </c>
      <c r="D38" s="2" t="str">
        <f t="shared" si="7"/>
        <v>Diesel</v>
      </c>
      <c r="E38" s="3">
        <v>41617</v>
      </c>
      <c r="F38" s="3">
        <v>45323</v>
      </c>
      <c r="G38" s="5">
        <f t="shared" si="2"/>
        <v>121</v>
      </c>
      <c r="H38" s="6">
        <v>32410</v>
      </c>
      <c r="I38" s="7">
        <f t="shared" si="3"/>
        <v>3214.2148760330579</v>
      </c>
    </row>
    <row r="39" spans="1:9" ht="15" customHeight="1" x14ac:dyDescent="0.2">
      <c r="A39" s="1">
        <v>37</v>
      </c>
      <c r="B39" s="2" t="str">
        <f>T("TOYOTA")</f>
        <v>TOYOTA</v>
      </c>
      <c r="C39" s="2" t="str">
        <f>T("HILUX")</f>
        <v>HILUX</v>
      </c>
      <c r="D39" s="2" t="str">
        <f t="shared" si="7"/>
        <v>Diesel</v>
      </c>
      <c r="E39" s="3">
        <v>41617</v>
      </c>
      <c r="F39" s="3">
        <v>45323</v>
      </c>
      <c r="G39" s="5">
        <f t="shared" si="2"/>
        <v>121</v>
      </c>
      <c r="H39" s="6">
        <v>63172</v>
      </c>
      <c r="I39" s="7">
        <f t="shared" si="3"/>
        <v>6264.9917355371899</v>
      </c>
    </row>
    <row r="40" spans="1:9" ht="15" customHeight="1" x14ac:dyDescent="0.2">
      <c r="A40" s="1">
        <v>38</v>
      </c>
      <c r="B40" s="2" t="str">
        <f>T("SCANIA")</f>
        <v>SCANIA</v>
      </c>
      <c r="C40" s="2" t="str">
        <f>T("CP31-320")</f>
        <v>CP31-320</v>
      </c>
      <c r="D40" s="2" t="str">
        <f t="shared" si="7"/>
        <v>Diesel</v>
      </c>
      <c r="E40" s="3">
        <v>41793</v>
      </c>
      <c r="F40" s="3">
        <v>45323</v>
      </c>
      <c r="G40" s="5">
        <f t="shared" si="2"/>
        <v>115</v>
      </c>
      <c r="H40" s="6">
        <v>13671</v>
      </c>
      <c r="I40" s="7">
        <f t="shared" si="3"/>
        <v>1426.5391304347827</v>
      </c>
    </row>
    <row r="41" spans="1:9" ht="15" customHeight="1" x14ac:dyDescent="0.2">
      <c r="A41" s="1">
        <v>39</v>
      </c>
      <c r="B41" s="2" t="str">
        <f>T("SCANIA")</f>
        <v>SCANIA</v>
      </c>
      <c r="C41" s="2" t="str">
        <f>T("CP31-320")</f>
        <v>CP31-320</v>
      </c>
      <c r="D41" s="2" t="str">
        <f t="shared" si="7"/>
        <v>Diesel</v>
      </c>
      <c r="E41" s="3">
        <v>41793</v>
      </c>
      <c r="F41" s="3">
        <v>45323</v>
      </c>
      <c r="G41" s="5">
        <f t="shared" si="2"/>
        <v>115</v>
      </c>
      <c r="H41" s="6">
        <v>13007</v>
      </c>
      <c r="I41" s="7">
        <f t="shared" si="3"/>
        <v>1357.2521739130434</v>
      </c>
    </row>
    <row r="42" spans="1:9" ht="15" customHeight="1" x14ac:dyDescent="0.2">
      <c r="A42" s="1">
        <v>40</v>
      </c>
      <c r="B42" s="2" t="str">
        <f>T("SCANIA")</f>
        <v>SCANIA</v>
      </c>
      <c r="C42" s="2" t="str">
        <f>T("CP31-320")</f>
        <v>CP31-320</v>
      </c>
      <c r="D42" s="2" t="str">
        <f t="shared" si="7"/>
        <v>Diesel</v>
      </c>
      <c r="E42" s="3">
        <v>41793</v>
      </c>
      <c r="F42" s="3">
        <v>45323</v>
      </c>
      <c r="G42" s="5">
        <f t="shared" si="2"/>
        <v>115</v>
      </c>
      <c r="H42" s="6">
        <v>10933</v>
      </c>
      <c r="I42" s="7">
        <f t="shared" si="3"/>
        <v>1140.8347826086956</v>
      </c>
    </row>
    <row r="43" spans="1:9" ht="15" customHeight="1" x14ac:dyDescent="0.2">
      <c r="A43" s="1">
        <v>41</v>
      </c>
      <c r="B43" s="2" t="str">
        <f>T("VAUXHALL")</f>
        <v>VAUXHALL</v>
      </c>
      <c r="C43" s="2" t="str">
        <f>T("ASTRA SPORTS TOURER")</f>
        <v>ASTRA SPORTS TOURER</v>
      </c>
      <c r="D43" s="2" t="str">
        <f t="shared" si="7"/>
        <v>Diesel</v>
      </c>
      <c r="E43" s="3">
        <v>42019</v>
      </c>
      <c r="F43" s="3">
        <v>45323</v>
      </c>
      <c r="G43" s="5">
        <f t="shared" si="2"/>
        <v>108</v>
      </c>
      <c r="H43" s="6">
        <v>86041</v>
      </c>
      <c r="I43" s="7">
        <f t="shared" si="3"/>
        <v>9560.1111111111113</v>
      </c>
    </row>
    <row r="44" spans="1:9" ht="15" customHeight="1" x14ac:dyDescent="0.2">
      <c r="A44" s="1">
        <v>42</v>
      </c>
      <c r="B44" s="2" t="str">
        <f>T("VAUXHALL")</f>
        <v>VAUXHALL</v>
      </c>
      <c r="C44" s="2" t="str">
        <f>T("ASTRA SPORTS TOURER")</f>
        <v>ASTRA SPORTS TOURER</v>
      </c>
      <c r="D44" s="2" t="str">
        <f t="shared" si="7"/>
        <v>Diesel</v>
      </c>
      <c r="E44" s="3">
        <v>42019</v>
      </c>
      <c r="F44" s="3">
        <v>45323</v>
      </c>
      <c r="G44" s="5">
        <f t="shared" si="2"/>
        <v>108</v>
      </c>
      <c r="H44" s="6">
        <v>101917</v>
      </c>
      <c r="I44" s="7">
        <f t="shared" si="3"/>
        <v>11324.111111111111</v>
      </c>
    </row>
    <row r="45" spans="1:9" ht="15" customHeight="1" x14ac:dyDescent="0.2">
      <c r="A45" s="1">
        <v>43</v>
      </c>
      <c r="B45" s="2" t="str">
        <f>T("SCANIA")</f>
        <v>SCANIA</v>
      </c>
      <c r="C45" s="2" t="str">
        <f>T("CP16L 4X4")</f>
        <v>CP16L 4X4</v>
      </c>
      <c r="D45" s="2" t="str">
        <f t="shared" si="7"/>
        <v>Diesel</v>
      </c>
      <c r="E45" s="3">
        <v>42318</v>
      </c>
      <c r="F45" s="3">
        <v>45323</v>
      </c>
      <c r="G45" s="5">
        <f t="shared" si="2"/>
        <v>98</v>
      </c>
      <c r="H45" s="6">
        <v>10461</v>
      </c>
      <c r="I45" s="7">
        <f t="shared" si="3"/>
        <v>1280.9387755102041</v>
      </c>
    </row>
    <row r="46" spans="1:9" ht="15" customHeight="1" x14ac:dyDescent="0.2">
      <c r="A46" s="1">
        <v>44</v>
      </c>
      <c r="B46" s="2" t="str">
        <f>T("VAUXHALL")</f>
        <v>VAUXHALL</v>
      </c>
      <c r="C46" s="2" t="str">
        <f>T("INSIGNIA CDTI")</f>
        <v>INSIGNIA CDTI</v>
      </c>
      <c r="D46" s="2" t="str">
        <f t="shared" si="7"/>
        <v>Diesel</v>
      </c>
      <c r="E46" s="3">
        <v>42376</v>
      </c>
      <c r="F46" s="3">
        <v>45323</v>
      </c>
      <c r="G46" s="5">
        <f t="shared" si="2"/>
        <v>96</v>
      </c>
      <c r="H46" s="6">
        <v>54571</v>
      </c>
      <c r="I46" s="7">
        <f t="shared" si="3"/>
        <v>6821.375</v>
      </c>
    </row>
    <row r="47" spans="1:9" ht="15" customHeight="1" x14ac:dyDescent="0.2">
      <c r="A47" s="1">
        <v>45</v>
      </c>
      <c r="B47" s="2" t="str">
        <f>T("FORD")</f>
        <v>FORD</v>
      </c>
      <c r="C47" s="2" t="str">
        <f>T("TRANSIT 460 ELWB BAS")</f>
        <v>TRANSIT 460 ELWB BAS</v>
      </c>
      <c r="D47" s="2" t="str">
        <f t="shared" si="7"/>
        <v>Diesel</v>
      </c>
      <c r="E47" s="3">
        <v>42461</v>
      </c>
      <c r="F47" s="3">
        <v>45323</v>
      </c>
      <c r="G47" s="5">
        <f t="shared" si="2"/>
        <v>94</v>
      </c>
      <c r="H47" s="6">
        <v>24393</v>
      </c>
      <c r="I47" s="7">
        <f t="shared" si="3"/>
        <v>3114</v>
      </c>
    </row>
    <row r="48" spans="1:9" ht="15" customHeight="1" x14ac:dyDescent="0.2">
      <c r="A48" s="1">
        <v>46</v>
      </c>
      <c r="B48" s="2" t="str">
        <f>T("FORD")</f>
        <v>FORD</v>
      </c>
      <c r="C48" s="2" t="str">
        <f>T("RANGER")</f>
        <v>RANGER</v>
      </c>
      <c r="D48" s="2" t="str">
        <f t="shared" si="7"/>
        <v>Diesel</v>
      </c>
      <c r="E48" s="3">
        <v>42516</v>
      </c>
      <c r="F48" s="3">
        <v>45323</v>
      </c>
      <c r="G48" s="5">
        <f t="shared" si="2"/>
        <v>92</v>
      </c>
      <c r="H48" s="6">
        <v>32891</v>
      </c>
      <c r="I48" s="7">
        <f t="shared" si="3"/>
        <v>4290.1304347826081</v>
      </c>
    </row>
    <row r="49" spans="1:9" ht="15" customHeight="1" x14ac:dyDescent="0.2">
      <c r="A49" s="1">
        <v>47</v>
      </c>
      <c r="B49" s="2" t="str">
        <f>T("VAUXHALL")</f>
        <v>VAUXHALL</v>
      </c>
      <c r="C49" s="2" t="str">
        <f>T("CORSA DESIGN 1.3CDTI")</f>
        <v>CORSA DESIGN 1.3CDTI</v>
      </c>
      <c r="D49" s="2" t="str">
        <f t="shared" si="7"/>
        <v>Diesel</v>
      </c>
      <c r="E49" s="3">
        <v>42627</v>
      </c>
      <c r="F49" s="3">
        <v>45323</v>
      </c>
      <c r="G49" s="5">
        <f t="shared" si="2"/>
        <v>88</v>
      </c>
      <c r="H49" s="6">
        <v>37157</v>
      </c>
      <c r="I49" s="7">
        <f t="shared" si="3"/>
        <v>5066.863636363636</v>
      </c>
    </row>
    <row r="50" spans="1:9" ht="15" customHeight="1" x14ac:dyDescent="0.2">
      <c r="A50" s="1">
        <v>48</v>
      </c>
      <c r="B50" s="2" t="str">
        <f>T("VAUXHALL")</f>
        <v>VAUXHALL</v>
      </c>
      <c r="C50" s="2" t="str">
        <f>T("COMBO VAN")</f>
        <v>COMBO VAN</v>
      </c>
      <c r="D50" s="2" t="str">
        <f t="shared" si="7"/>
        <v>Diesel</v>
      </c>
      <c r="E50" s="3">
        <v>42744</v>
      </c>
      <c r="F50" s="3">
        <v>45323</v>
      </c>
      <c r="G50" s="5">
        <f t="shared" si="2"/>
        <v>84</v>
      </c>
      <c r="H50" s="6">
        <v>51234</v>
      </c>
      <c r="I50" s="7">
        <f t="shared" si="3"/>
        <v>7319.1428571428569</v>
      </c>
    </row>
    <row r="51" spans="1:9" ht="15" customHeight="1" x14ac:dyDescent="0.2">
      <c r="A51" s="1">
        <v>49</v>
      </c>
      <c r="B51" s="2" t="str">
        <f>T("SCANIA")</f>
        <v>SCANIA</v>
      </c>
      <c r="C51" s="2" t="str">
        <f>T("CP31-360")</f>
        <v>CP31-360</v>
      </c>
      <c r="D51" s="2" t="str">
        <f t="shared" si="7"/>
        <v>Diesel</v>
      </c>
      <c r="E51" s="3">
        <v>42767</v>
      </c>
      <c r="F51" s="3">
        <v>45323</v>
      </c>
      <c r="G51" s="5">
        <f t="shared" si="2"/>
        <v>84</v>
      </c>
      <c r="H51" s="6">
        <v>25683</v>
      </c>
      <c r="I51" s="7">
        <f t="shared" si="3"/>
        <v>3669</v>
      </c>
    </row>
    <row r="52" spans="1:9" ht="15" customHeight="1" x14ac:dyDescent="0.2">
      <c r="A52" s="1">
        <v>50</v>
      </c>
      <c r="B52" s="2" t="str">
        <f>T("SCANIA")</f>
        <v>SCANIA</v>
      </c>
      <c r="C52" s="2" t="str">
        <f>T("CP31-360")</f>
        <v>CP31-360</v>
      </c>
      <c r="D52" s="2" t="str">
        <f t="shared" si="7"/>
        <v>Diesel</v>
      </c>
      <c r="E52" s="3">
        <v>42767</v>
      </c>
      <c r="F52" s="3">
        <v>45323</v>
      </c>
      <c r="G52" s="5">
        <f t="shared" si="2"/>
        <v>84</v>
      </c>
      <c r="H52" s="6">
        <v>10020</v>
      </c>
      <c r="I52" s="7">
        <f t="shared" si="3"/>
        <v>1431.4285714285716</v>
      </c>
    </row>
    <row r="53" spans="1:9" ht="15" customHeight="1" x14ac:dyDescent="0.2">
      <c r="A53" s="1">
        <v>51</v>
      </c>
      <c r="B53" s="2" t="str">
        <f>T("SCANIA")</f>
        <v>SCANIA</v>
      </c>
      <c r="C53" s="2" t="str">
        <f>T("CP31-360")</f>
        <v>CP31-360</v>
      </c>
      <c r="D53" s="2" t="str">
        <f t="shared" si="7"/>
        <v>Diesel</v>
      </c>
      <c r="E53" s="3">
        <v>42767</v>
      </c>
      <c r="F53" s="3">
        <v>45323</v>
      </c>
      <c r="G53" s="5">
        <f t="shared" si="2"/>
        <v>84</v>
      </c>
      <c r="H53" s="6">
        <v>15890</v>
      </c>
      <c r="I53" s="7">
        <f t="shared" si="3"/>
        <v>2270</v>
      </c>
    </row>
    <row r="54" spans="1:9" ht="15" customHeight="1" x14ac:dyDescent="0.2">
      <c r="A54" s="1">
        <v>52</v>
      </c>
      <c r="B54" s="2" t="str">
        <f>T("VAUXHALL")</f>
        <v>VAUXHALL</v>
      </c>
      <c r="C54" s="2" t="str">
        <f>T("COMBO VAN")</f>
        <v>COMBO VAN</v>
      </c>
      <c r="D54" s="2" t="str">
        <f t="shared" si="7"/>
        <v>Diesel</v>
      </c>
      <c r="E54" s="3">
        <v>42774</v>
      </c>
      <c r="F54" s="3">
        <v>45323</v>
      </c>
      <c r="G54" s="5">
        <f t="shared" si="2"/>
        <v>83</v>
      </c>
      <c r="H54" s="6">
        <v>55986</v>
      </c>
      <c r="I54" s="7">
        <f t="shared" si="3"/>
        <v>8094.3614457831327</v>
      </c>
    </row>
    <row r="55" spans="1:9" ht="15" customHeight="1" x14ac:dyDescent="0.2">
      <c r="A55" s="1">
        <v>53</v>
      </c>
      <c r="B55" s="2" t="str">
        <f>T("VAUXHALL")</f>
        <v>VAUXHALL</v>
      </c>
      <c r="C55" s="2" t="str">
        <f>T("COMBO VAN")</f>
        <v>COMBO VAN</v>
      </c>
      <c r="D55" s="2" t="str">
        <f t="shared" si="7"/>
        <v>Diesel</v>
      </c>
      <c r="E55" s="3">
        <v>42786</v>
      </c>
      <c r="F55" s="3">
        <v>45323</v>
      </c>
      <c r="G55" s="5">
        <f t="shared" si="2"/>
        <v>83</v>
      </c>
      <c r="H55" s="6">
        <v>57723</v>
      </c>
      <c r="I55" s="7">
        <f t="shared" si="3"/>
        <v>8345.4939759036133</v>
      </c>
    </row>
    <row r="56" spans="1:9" ht="15" customHeight="1" x14ac:dyDescent="0.2">
      <c r="A56" s="1">
        <v>54</v>
      </c>
      <c r="B56" s="2" t="str">
        <f>T("VAUXHALL")</f>
        <v>VAUXHALL</v>
      </c>
      <c r="C56" s="2" t="str">
        <f>T("COMBO VAN")</f>
        <v>COMBO VAN</v>
      </c>
      <c r="D56" s="2" t="str">
        <f t="shared" si="7"/>
        <v>Diesel</v>
      </c>
      <c r="E56" s="3">
        <v>42788</v>
      </c>
      <c r="F56" s="3">
        <v>45323</v>
      </c>
      <c r="G56" s="5">
        <f t="shared" si="2"/>
        <v>83</v>
      </c>
      <c r="H56" s="6">
        <v>62482</v>
      </c>
      <c r="I56" s="7">
        <f t="shared" si="3"/>
        <v>9033.5421686746995</v>
      </c>
    </row>
    <row r="57" spans="1:9" ht="15" customHeight="1" x14ac:dyDescent="0.2">
      <c r="A57" s="1">
        <v>55</v>
      </c>
      <c r="B57" s="2" t="str">
        <f>T("VAUXHALL")</f>
        <v>VAUXHALL</v>
      </c>
      <c r="C57" s="2" t="str">
        <f>T("COMBO VAN")</f>
        <v>COMBO VAN</v>
      </c>
      <c r="D57" s="2" t="str">
        <f t="shared" si="7"/>
        <v>Diesel</v>
      </c>
      <c r="E57" s="3">
        <v>42790</v>
      </c>
      <c r="F57" s="3">
        <v>45323</v>
      </c>
      <c r="G57" s="5">
        <f t="shared" si="2"/>
        <v>83</v>
      </c>
      <c r="H57" s="6">
        <v>56181</v>
      </c>
      <c r="I57" s="7">
        <f t="shared" si="3"/>
        <v>8122.5542168674692</v>
      </c>
    </row>
    <row r="58" spans="1:9" ht="15" customHeight="1" x14ac:dyDescent="0.2">
      <c r="A58" s="1">
        <v>56</v>
      </c>
      <c r="B58" s="2" t="str">
        <f>T("VAUXHALL")</f>
        <v>VAUXHALL</v>
      </c>
      <c r="C58" s="2" t="str">
        <f>T("COMBO VAN")</f>
        <v>COMBO VAN</v>
      </c>
      <c r="D58" s="2" t="str">
        <f t="shared" si="7"/>
        <v>Diesel</v>
      </c>
      <c r="E58" s="3">
        <v>42790</v>
      </c>
      <c r="F58" s="3">
        <v>45323</v>
      </c>
      <c r="G58" s="5">
        <f t="shared" si="2"/>
        <v>83</v>
      </c>
      <c r="H58" s="6">
        <v>44843</v>
      </c>
      <c r="I58" s="7">
        <f t="shared" si="3"/>
        <v>6483.325301204819</v>
      </c>
    </row>
    <row r="59" spans="1:9" ht="15" customHeight="1" x14ac:dyDescent="0.2">
      <c r="A59" s="1">
        <v>57</v>
      </c>
      <c r="B59" s="2" t="str">
        <f>T("FORD")</f>
        <v>FORD</v>
      </c>
      <c r="C59" s="2" t="str">
        <f>T("KUGA ZETEC TDCI")</f>
        <v>KUGA ZETEC TDCI</v>
      </c>
      <c r="D59" s="2" t="str">
        <f t="shared" si="7"/>
        <v>Diesel</v>
      </c>
      <c r="E59" s="3">
        <v>43146</v>
      </c>
      <c r="F59" s="3">
        <v>45323</v>
      </c>
      <c r="G59" s="5">
        <f t="shared" si="2"/>
        <v>71</v>
      </c>
      <c r="H59" s="6">
        <v>33794</v>
      </c>
      <c r="I59" s="7">
        <f t="shared" si="3"/>
        <v>5711.6619718309867</v>
      </c>
    </row>
    <row r="60" spans="1:9" ht="15" customHeight="1" x14ac:dyDescent="0.2">
      <c r="A60" s="1">
        <v>58</v>
      </c>
      <c r="B60" s="2" t="str">
        <f>T("VAUXHALL")</f>
        <v>VAUXHALL</v>
      </c>
      <c r="C60" s="2" t="str">
        <f>T("COMBO VAN")</f>
        <v>COMBO VAN</v>
      </c>
      <c r="D60" s="2" t="str">
        <f t="shared" si="7"/>
        <v>Diesel</v>
      </c>
      <c r="E60" s="3">
        <v>43160</v>
      </c>
      <c r="F60" s="3">
        <v>45323</v>
      </c>
      <c r="G60" s="5">
        <f t="shared" si="2"/>
        <v>71</v>
      </c>
      <c r="H60" s="6">
        <v>53412</v>
      </c>
      <c r="I60" s="7">
        <f t="shared" si="3"/>
        <v>9027.3802816901407</v>
      </c>
    </row>
    <row r="61" spans="1:9" ht="15" customHeight="1" x14ac:dyDescent="0.2">
      <c r="A61" s="1">
        <v>59</v>
      </c>
      <c r="B61" s="2" t="str">
        <f>T("FORD")</f>
        <v>FORD</v>
      </c>
      <c r="C61" s="2" t="str">
        <f>T("KUGA ZETEC TDCI")</f>
        <v>KUGA ZETEC TDCI</v>
      </c>
      <c r="D61" s="2" t="str">
        <f t="shared" si="7"/>
        <v>Diesel</v>
      </c>
      <c r="E61" s="3">
        <v>43235</v>
      </c>
      <c r="F61" s="3">
        <v>45323</v>
      </c>
      <c r="G61" s="5">
        <f t="shared" si="2"/>
        <v>68</v>
      </c>
      <c r="H61" s="6">
        <v>40371</v>
      </c>
      <c r="I61" s="7">
        <f t="shared" si="3"/>
        <v>7124.2941176470595</v>
      </c>
    </row>
    <row r="62" spans="1:9" ht="15" customHeight="1" x14ac:dyDescent="0.2">
      <c r="A62" s="1">
        <v>60</v>
      </c>
      <c r="B62" s="2" t="str">
        <f>T("FORD")</f>
        <v>FORD</v>
      </c>
      <c r="C62" s="2" t="str">
        <f>T("KUGA ZETEC TDCI")</f>
        <v>KUGA ZETEC TDCI</v>
      </c>
      <c r="D62" s="2" t="str">
        <f t="shared" si="7"/>
        <v>Diesel</v>
      </c>
      <c r="E62" s="3">
        <v>43235</v>
      </c>
      <c r="F62" s="3">
        <v>45323</v>
      </c>
      <c r="G62" s="5">
        <f t="shared" si="2"/>
        <v>68</v>
      </c>
      <c r="H62" s="6">
        <v>40300</v>
      </c>
      <c r="I62" s="7">
        <f t="shared" si="3"/>
        <v>7111.7647058823532</v>
      </c>
    </row>
    <row r="63" spans="1:9" ht="15" customHeight="1" x14ac:dyDescent="0.2">
      <c r="A63" s="1">
        <v>61</v>
      </c>
      <c r="B63" s="2" t="str">
        <f>T("FORD")</f>
        <v>FORD</v>
      </c>
      <c r="C63" s="2" t="str">
        <f>T("TRANSIT CUSTOM")</f>
        <v>TRANSIT CUSTOM</v>
      </c>
      <c r="D63" s="2" t="str">
        <f t="shared" si="7"/>
        <v>Diesel</v>
      </c>
      <c r="E63" s="3">
        <v>43344</v>
      </c>
      <c r="F63" s="3">
        <v>45323</v>
      </c>
      <c r="G63" s="5">
        <f t="shared" si="2"/>
        <v>65</v>
      </c>
      <c r="H63" s="6">
        <v>36944</v>
      </c>
      <c r="I63" s="7">
        <f t="shared" si="3"/>
        <v>6820.4307692307684</v>
      </c>
    </row>
    <row r="64" spans="1:9" ht="15" customHeight="1" x14ac:dyDescent="0.2">
      <c r="A64" s="1">
        <v>62</v>
      </c>
      <c r="B64" s="2" t="str">
        <f>T("VOLKSWAGEN")</f>
        <v>VOLKSWAGEN</v>
      </c>
      <c r="C64" s="2" t="str">
        <f>T("CRAFTER CR50")</f>
        <v>CRAFTER CR50</v>
      </c>
      <c r="D64" s="2" t="str">
        <f t="shared" si="7"/>
        <v>Diesel</v>
      </c>
      <c r="E64" s="3">
        <v>43452</v>
      </c>
      <c r="F64" s="3">
        <v>45323</v>
      </c>
      <c r="G64" s="5">
        <f t="shared" si="2"/>
        <v>61</v>
      </c>
      <c r="H64" s="6">
        <v>63419</v>
      </c>
      <c r="I64" s="7">
        <f t="shared" si="3"/>
        <v>12475.868852459016</v>
      </c>
    </row>
    <row r="65" spans="1:9" ht="15" customHeight="1" x14ac:dyDescent="0.2">
      <c r="A65" s="1">
        <v>63</v>
      </c>
      <c r="B65" s="2" t="str">
        <f>T("SCANIA")</f>
        <v>SCANIA</v>
      </c>
      <c r="C65" s="2" t="str">
        <f>T("CP31-360 NG")</f>
        <v>CP31-360 NG</v>
      </c>
      <c r="D65" s="2" t="str">
        <f t="shared" si="7"/>
        <v>Diesel</v>
      </c>
      <c r="E65" s="3">
        <v>43525</v>
      </c>
      <c r="F65" s="3">
        <v>45323</v>
      </c>
      <c r="G65" s="5">
        <f t="shared" si="2"/>
        <v>59</v>
      </c>
      <c r="H65" s="6">
        <v>34000</v>
      </c>
      <c r="I65" s="7">
        <f t="shared" si="3"/>
        <v>6915.2542372881362</v>
      </c>
    </row>
    <row r="66" spans="1:9" ht="15" customHeight="1" x14ac:dyDescent="0.2">
      <c r="A66" s="1">
        <v>64</v>
      </c>
      <c r="B66" s="2" t="str">
        <f>T("SCANIA")</f>
        <v>SCANIA</v>
      </c>
      <c r="C66" s="2" t="str">
        <f>T("CP31-360 NG")</f>
        <v>CP31-360 NG</v>
      </c>
      <c r="D66" s="2" t="str">
        <f t="shared" si="7"/>
        <v>Diesel</v>
      </c>
      <c r="E66" s="3">
        <v>43525</v>
      </c>
      <c r="F66" s="3">
        <v>45323</v>
      </c>
      <c r="G66" s="5">
        <f t="shared" si="2"/>
        <v>59</v>
      </c>
      <c r="H66" s="6">
        <v>38238</v>
      </c>
      <c r="I66" s="7">
        <f t="shared" si="3"/>
        <v>7777.2203389830511</v>
      </c>
    </row>
    <row r="67" spans="1:9" ht="15" customHeight="1" x14ac:dyDescent="0.2">
      <c r="A67" s="1">
        <v>65</v>
      </c>
      <c r="B67" s="2" t="str">
        <f>T("SCANIA")</f>
        <v>SCANIA</v>
      </c>
      <c r="C67" s="2" t="str">
        <f>T("CP31-360 NG")</f>
        <v>CP31-360 NG</v>
      </c>
      <c r="D67" s="2" t="str">
        <f t="shared" si="7"/>
        <v>Diesel</v>
      </c>
      <c r="E67" s="3">
        <v>43525</v>
      </c>
      <c r="F67" s="3">
        <v>45323</v>
      </c>
      <c r="G67" s="5">
        <f t="shared" si="2"/>
        <v>59</v>
      </c>
      <c r="H67" s="6">
        <v>38951</v>
      </c>
      <c r="I67" s="7">
        <f t="shared" si="3"/>
        <v>7922.2372881355932</v>
      </c>
    </row>
    <row r="68" spans="1:9" ht="15" customHeight="1" x14ac:dyDescent="0.2">
      <c r="A68" s="1">
        <v>66</v>
      </c>
      <c r="B68" s="2" t="str">
        <f>T("SCANIA")</f>
        <v>SCANIA</v>
      </c>
      <c r="C68" s="2" t="str">
        <f>T("CP31-360 NG")</f>
        <v>CP31-360 NG</v>
      </c>
      <c r="D68" s="2" t="str">
        <f t="shared" si="7"/>
        <v>Diesel</v>
      </c>
      <c r="E68" s="3">
        <v>43525</v>
      </c>
      <c r="F68" s="3">
        <v>45323</v>
      </c>
      <c r="G68" s="5">
        <f t="shared" ref="G68:G116" si="8">DATEDIF(E68,F68, "m")</f>
        <v>59</v>
      </c>
      <c r="H68" s="6">
        <v>61188</v>
      </c>
      <c r="I68" s="7">
        <f t="shared" si="3"/>
        <v>12445.016949152543</v>
      </c>
    </row>
    <row r="69" spans="1:9" ht="15" customHeight="1" x14ac:dyDescent="0.2">
      <c r="A69" s="1">
        <v>67</v>
      </c>
      <c r="B69" s="2" t="str">
        <f>T("SCANIA")</f>
        <v>SCANIA</v>
      </c>
      <c r="C69" s="2" t="str">
        <f>T("CP31-360 NG")</f>
        <v>CP31-360 NG</v>
      </c>
      <c r="D69" s="2" t="str">
        <f t="shared" si="7"/>
        <v>Diesel</v>
      </c>
      <c r="E69" s="3">
        <v>43525</v>
      </c>
      <c r="F69" s="3">
        <v>45323</v>
      </c>
      <c r="G69" s="5">
        <f t="shared" si="8"/>
        <v>59</v>
      </c>
      <c r="H69" s="6">
        <v>11855</v>
      </c>
      <c r="I69" s="7">
        <f t="shared" ref="I69:I114" si="9">H69/G69*12</f>
        <v>2411.1864406779659</v>
      </c>
    </row>
    <row r="70" spans="1:9" ht="15" customHeight="1" x14ac:dyDescent="0.2">
      <c r="A70" s="1">
        <v>68</v>
      </c>
      <c r="B70" s="2" t="str">
        <f>T("HYUNDAI")</f>
        <v>HYUNDAI</v>
      </c>
      <c r="C70" s="2" t="str">
        <f>T("KONA PREM EV")</f>
        <v>KONA PREM EV</v>
      </c>
      <c r="D70" s="2" t="str">
        <f>T("Full Electric")</f>
        <v>Full Electric</v>
      </c>
      <c r="E70" s="3">
        <v>43532</v>
      </c>
      <c r="F70" s="3">
        <v>45323</v>
      </c>
      <c r="G70" s="5">
        <f t="shared" si="8"/>
        <v>58</v>
      </c>
      <c r="H70" s="6">
        <v>20000</v>
      </c>
      <c r="I70" s="7">
        <f t="shared" si="9"/>
        <v>4137.9310344827591</v>
      </c>
    </row>
    <row r="71" spans="1:9" ht="15" customHeight="1" x14ac:dyDescent="0.2">
      <c r="A71" s="1">
        <v>69</v>
      </c>
      <c r="B71" s="2" t="str">
        <f>T("HYUNDAI")</f>
        <v>HYUNDAI</v>
      </c>
      <c r="C71" s="2" t="str">
        <f>T("KONA PREM EV")</f>
        <v>KONA PREM EV</v>
      </c>
      <c r="D71" s="2" t="str">
        <f>T("Full Electric")</f>
        <v>Full Electric</v>
      </c>
      <c r="E71" s="3">
        <v>43542</v>
      </c>
      <c r="F71" s="3">
        <v>45323</v>
      </c>
      <c r="G71" s="5">
        <f t="shared" si="8"/>
        <v>58</v>
      </c>
      <c r="H71" s="6">
        <v>20504</v>
      </c>
      <c r="I71" s="7">
        <f t="shared" si="9"/>
        <v>4242.2068965517246</v>
      </c>
    </row>
    <row r="72" spans="1:9" ht="15" customHeight="1" x14ac:dyDescent="0.2">
      <c r="A72" s="1">
        <v>70</v>
      </c>
      <c r="B72" s="2" t="str">
        <f>T("VOLVO")</f>
        <v>VOLVO</v>
      </c>
      <c r="C72" s="2" t="str">
        <f>T("XC60 AWD")</f>
        <v>XC60 AWD</v>
      </c>
      <c r="D72" s="2" t="str">
        <f t="shared" ref="D72:D98" si="10">T("Diesel")</f>
        <v>Diesel</v>
      </c>
      <c r="E72" s="3">
        <v>43648</v>
      </c>
      <c r="F72" s="3">
        <v>45323</v>
      </c>
      <c r="G72" s="5">
        <f t="shared" si="8"/>
        <v>54</v>
      </c>
      <c r="H72" s="6">
        <v>27065</v>
      </c>
      <c r="I72" s="7">
        <f t="shared" si="9"/>
        <v>6014.4444444444443</v>
      </c>
    </row>
    <row r="73" spans="1:9" ht="15" customHeight="1" x14ac:dyDescent="0.2">
      <c r="A73" s="1">
        <v>71</v>
      </c>
      <c r="B73" s="2" t="str">
        <f>T("VOLVO")</f>
        <v>VOLVO</v>
      </c>
      <c r="C73" s="2" t="str">
        <f>T("XC60 AWD")</f>
        <v>XC60 AWD</v>
      </c>
      <c r="D73" s="2" t="str">
        <f t="shared" si="10"/>
        <v>Diesel</v>
      </c>
      <c r="E73" s="3">
        <v>43648</v>
      </c>
      <c r="F73" s="3">
        <v>45323</v>
      </c>
      <c r="G73" s="5">
        <f t="shared" si="8"/>
        <v>54</v>
      </c>
      <c r="H73" s="6">
        <v>27877</v>
      </c>
      <c r="I73" s="7">
        <f t="shared" si="9"/>
        <v>6194.8888888888887</v>
      </c>
    </row>
    <row r="74" spans="1:9" ht="15" customHeight="1" x14ac:dyDescent="0.2">
      <c r="A74" s="1">
        <v>72</v>
      </c>
      <c r="B74" s="2" t="str">
        <f>T("VOLVO")</f>
        <v>VOLVO</v>
      </c>
      <c r="C74" s="2" t="str">
        <f>T("XC60 AWD")</f>
        <v>XC60 AWD</v>
      </c>
      <c r="D74" s="2" t="str">
        <f t="shared" si="10"/>
        <v>Diesel</v>
      </c>
      <c r="E74" s="3">
        <v>43713</v>
      </c>
      <c r="F74" s="3">
        <v>45323</v>
      </c>
      <c r="G74" s="5">
        <f t="shared" si="8"/>
        <v>52</v>
      </c>
      <c r="H74" s="6">
        <v>28239</v>
      </c>
      <c r="I74" s="7">
        <f t="shared" si="9"/>
        <v>6516.6923076923067</v>
      </c>
    </row>
    <row r="75" spans="1:9" ht="15" customHeight="1" x14ac:dyDescent="0.2">
      <c r="A75" s="1">
        <v>73</v>
      </c>
      <c r="B75" s="2" t="str">
        <f>T("VOLVO")</f>
        <v>VOLVO</v>
      </c>
      <c r="C75" s="2" t="str">
        <f>T("XC60 AWD")</f>
        <v>XC60 AWD</v>
      </c>
      <c r="D75" s="2" t="str">
        <f t="shared" si="10"/>
        <v>Diesel</v>
      </c>
      <c r="E75" s="3">
        <v>43781</v>
      </c>
      <c r="F75" s="3">
        <v>45323</v>
      </c>
      <c r="G75" s="5">
        <f t="shared" si="8"/>
        <v>50</v>
      </c>
      <c r="H75" s="6">
        <v>30074</v>
      </c>
      <c r="I75" s="7">
        <f t="shared" si="9"/>
        <v>7217.76</v>
      </c>
    </row>
    <row r="76" spans="1:9" ht="15" customHeight="1" x14ac:dyDescent="0.2">
      <c r="A76" s="1">
        <v>74</v>
      </c>
      <c r="B76" s="2" t="str">
        <f>T("VOLVO")</f>
        <v>VOLVO</v>
      </c>
      <c r="C76" s="2" t="str">
        <f>T("XC60 AWD")</f>
        <v>XC60 AWD</v>
      </c>
      <c r="D76" s="2" t="str">
        <f t="shared" si="10"/>
        <v>Diesel</v>
      </c>
      <c r="E76" s="3">
        <v>43781</v>
      </c>
      <c r="F76" s="3">
        <v>45323</v>
      </c>
      <c r="G76" s="5">
        <f t="shared" si="8"/>
        <v>50</v>
      </c>
      <c r="H76" s="6">
        <v>25159</v>
      </c>
      <c r="I76" s="7">
        <f t="shared" si="9"/>
        <v>6038.16</v>
      </c>
    </row>
    <row r="77" spans="1:9" ht="15" customHeight="1" x14ac:dyDescent="0.2">
      <c r="A77" s="1">
        <v>75</v>
      </c>
      <c r="B77" s="2" t="str">
        <f>T("MERCEDES")</f>
        <v>MERCEDES</v>
      </c>
      <c r="C77" s="2" t="str">
        <f>T("SPRINTER")</f>
        <v>SPRINTER</v>
      </c>
      <c r="D77" s="2" t="str">
        <f t="shared" si="10"/>
        <v>Diesel</v>
      </c>
      <c r="E77" s="3">
        <v>43811</v>
      </c>
      <c r="F77" s="3">
        <v>45323</v>
      </c>
      <c r="G77" s="5">
        <f t="shared" si="8"/>
        <v>49</v>
      </c>
      <c r="H77" s="6">
        <v>9830</v>
      </c>
      <c r="I77" s="7">
        <f t="shared" si="9"/>
        <v>2407.3469387755104</v>
      </c>
    </row>
    <row r="78" spans="1:9" ht="15" customHeight="1" x14ac:dyDescent="0.2">
      <c r="A78" s="1">
        <v>76</v>
      </c>
      <c r="B78" s="2" t="str">
        <f>T("VOLVO")</f>
        <v>VOLVO</v>
      </c>
      <c r="C78" s="2" t="str">
        <f>T("XC60 AWD")</f>
        <v>XC60 AWD</v>
      </c>
      <c r="D78" s="2" t="str">
        <f t="shared" si="10"/>
        <v>Diesel</v>
      </c>
      <c r="E78" s="3">
        <v>43865</v>
      </c>
      <c r="F78" s="3">
        <v>45323</v>
      </c>
      <c r="G78" s="5">
        <f t="shared" si="8"/>
        <v>47</v>
      </c>
      <c r="H78" s="6">
        <v>24854</v>
      </c>
      <c r="I78" s="7">
        <f t="shared" si="9"/>
        <v>6345.7021276595751</v>
      </c>
    </row>
    <row r="79" spans="1:9" ht="15" customHeight="1" x14ac:dyDescent="0.2">
      <c r="A79" s="1">
        <v>77</v>
      </c>
      <c r="B79" s="2" t="str">
        <f>T("FORD")</f>
        <v>FORD</v>
      </c>
      <c r="C79" s="2" t="str">
        <f>T("TRANSIT CUSTOM")</f>
        <v>TRANSIT CUSTOM</v>
      </c>
      <c r="D79" s="2" t="str">
        <f t="shared" si="10"/>
        <v>Diesel</v>
      </c>
      <c r="E79" s="3">
        <v>43922</v>
      </c>
      <c r="F79" s="3">
        <v>45323</v>
      </c>
      <c r="G79" s="5">
        <f t="shared" si="8"/>
        <v>46</v>
      </c>
      <c r="H79" s="6">
        <v>60691</v>
      </c>
      <c r="I79" s="7">
        <f t="shared" si="9"/>
        <v>15832.434782608696</v>
      </c>
    </row>
    <row r="80" spans="1:9" ht="15" customHeight="1" x14ac:dyDescent="0.2">
      <c r="A80" s="1">
        <v>78</v>
      </c>
      <c r="B80" s="2" t="str">
        <f>T("FORD")</f>
        <v>FORD</v>
      </c>
      <c r="C80" s="2" t="str">
        <f>T("TRANSIT CUSTOM")</f>
        <v>TRANSIT CUSTOM</v>
      </c>
      <c r="D80" s="2" t="str">
        <f t="shared" si="10"/>
        <v>Diesel</v>
      </c>
      <c r="E80" s="3">
        <v>43922</v>
      </c>
      <c r="F80" s="3">
        <v>45323</v>
      </c>
      <c r="G80" s="5">
        <f t="shared" si="8"/>
        <v>46</v>
      </c>
      <c r="H80" s="6">
        <v>55216</v>
      </c>
      <c r="I80" s="7">
        <f t="shared" si="9"/>
        <v>14404.173913043478</v>
      </c>
    </row>
    <row r="81" spans="1:9" ht="15" customHeight="1" x14ac:dyDescent="0.2">
      <c r="A81" s="1">
        <v>79</v>
      </c>
      <c r="B81" s="2" t="str">
        <f t="shared" ref="B81:B86" si="11">T("VOLVO")</f>
        <v>VOLVO</v>
      </c>
      <c r="C81" s="2" t="str">
        <f t="shared" ref="C81:C86" si="12">T("XC60 AWD")</f>
        <v>XC60 AWD</v>
      </c>
      <c r="D81" s="2" t="str">
        <f t="shared" si="10"/>
        <v>Diesel</v>
      </c>
      <c r="E81" s="3">
        <v>43952</v>
      </c>
      <c r="F81" s="3">
        <v>45323</v>
      </c>
      <c r="G81" s="5">
        <f t="shared" si="8"/>
        <v>45</v>
      </c>
      <c r="H81" s="6">
        <v>10941</v>
      </c>
      <c r="I81" s="7">
        <f t="shared" si="9"/>
        <v>2917.6</v>
      </c>
    </row>
    <row r="82" spans="1:9" ht="15" customHeight="1" x14ac:dyDescent="0.2">
      <c r="A82" s="1">
        <v>80</v>
      </c>
      <c r="B82" s="2" t="str">
        <f t="shared" si="11"/>
        <v>VOLVO</v>
      </c>
      <c r="C82" s="2" t="str">
        <f t="shared" si="12"/>
        <v>XC60 AWD</v>
      </c>
      <c r="D82" s="2" t="str">
        <f t="shared" si="10"/>
        <v>Diesel</v>
      </c>
      <c r="E82" s="3">
        <v>43972</v>
      </c>
      <c r="F82" s="3">
        <v>45323</v>
      </c>
      <c r="G82" s="5">
        <f t="shared" si="8"/>
        <v>44</v>
      </c>
      <c r="H82" s="6">
        <v>19586</v>
      </c>
      <c r="I82" s="7">
        <f t="shared" si="9"/>
        <v>5341.636363636364</v>
      </c>
    </row>
    <row r="83" spans="1:9" ht="15" customHeight="1" x14ac:dyDescent="0.2">
      <c r="A83" s="1">
        <v>81</v>
      </c>
      <c r="B83" s="2" t="str">
        <f t="shared" si="11"/>
        <v>VOLVO</v>
      </c>
      <c r="C83" s="2" t="str">
        <f t="shared" si="12"/>
        <v>XC60 AWD</v>
      </c>
      <c r="D83" s="2" t="str">
        <f t="shared" si="10"/>
        <v>Diesel</v>
      </c>
      <c r="E83" s="3">
        <v>43972</v>
      </c>
      <c r="F83" s="3">
        <v>45323</v>
      </c>
      <c r="G83" s="5">
        <f t="shared" si="8"/>
        <v>44</v>
      </c>
      <c r="H83" s="6">
        <v>27090</v>
      </c>
      <c r="I83" s="7">
        <f t="shared" si="9"/>
        <v>7388.181818181818</v>
      </c>
    </row>
    <row r="84" spans="1:9" ht="15" customHeight="1" x14ac:dyDescent="0.2">
      <c r="A84" s="1">
        <v>82</v>
      </c>
      <c r="B84" s="2" t="str">
        <f t="shared" si="11"/>
        <v>VOLVO</v>
      </c>
      <c r="C84" s="2" t="str">
        <f t="shared" si="12"/>
        <v>XC60 AWD</v>
      </c>
      <c r="D84" s="2" t="str">
        <f t="shared" si="10"/>
        <v>Diesel</v>
      </c>
      <c r="E84" s="3">
        <v>43972</v>
      </c>
      <c r="F84" s="3">
        <v>45323</v>
      </c>
      <c r="G84" s="5">
        <f t="shared" si="8"/>
        <v>44</v>
      </c>
      <c r="H84" s="6">
        <v>29455</v>
      </c>
      <c r="I84" s="7">
        <f t="shared" si="9"/>
        <v>8033.181818181818</v>
      </c>
    </row>
    <row r="85" spans="1:9" ht="15" customHeight="1" x14ac:dyDescent="0.2">
      <c r="A85" s="1">
        <v>83</v>
      </c>
      <c r="B85" s="2" t="str">
        <f t="shared" si="11"/>
        <v>VOLVO</v>
      </c>
      <c r="C85" s="2" t="str">
        <f t="shared" si="12"/>
        <v>XC60 AWD</v>
      </c>
      <c r="D85" s="2" t="str">
        <f t="shared" si="10"/>
        <v>Diesel</v>
      </c>
      <c r="E85" s="3">
        <v>43972</v>
      </c>
      <c r="F85" s="3">
        <v>45323</v>
      </c>
      <c r="G85" s="5">
        <f t="shared" si="8"/>
        <v>44</v>
      </c>
      <c r="H85" s="6">
        <v>18707</v>
      </c>
      <c r="I85" s="7">
        <f t="shared" si="9"/>
        <v>5101.909090909091</v>
      </c>
    </row>
    <row r="86" spans="1:9" ht="15" customHeight="1" x14ac:dyDescent="0.2">
      <c r="A86" s="1">
        <v>84</v>
      </c>
      <c r="B86" s="2" t="str">
        <f t="shared" si="11"/>
        <v>VOLVO</v>
      </c>
      <c r="C86" s="2" t="str">
        <f t="shared" si="12"/>
        <v>XC60 AWD</v>
      </c>
      <c r="D86" s="2" t="str">
        <f t="shared" si="10"/>
        <v>Diesel</v>
      </c>
      <c r="E86" s="3">
        <v>43972</v>
      </c>
      <c r="F86" s="3">
        <v>45323</v>
      </c>
      <c r="G86" s="5">
        <f t="shared" si="8"/>
        <v>44</v>
      </c>
      <c r="H86" s="6">
        <v>33149</v>
      </c>
      <c r="I86" s="7">
        <f t="shared" si="9"/>
        <v>9040.636363636364</v>
      </c>
    </row>
    <row r="87" spans="1:9" ht="15" customHeight="1" x14ac:dyDescent="0.2">
      <c r="A87" s="1">
        <v>85</v>
      </c>
      <c r="B87" s="2" t="str">
        <f>T("VAUXHALL")</f>
        <v>VAUXHALL</v>
      </c>
      <c r="C87" s="2" t="str">
        <f>T("COMBO VAN")</f>
        <v>COMBO VAN</v>
      </c>
      <c r="D87" s="2" t="str">
        <f t="shared" si="10"/>
        <v>Diesel</v>
      </c>
      <c r="E87" s="3">
        <v>44075</v>
      </c>
      <c r="F87" s="3">
        <v>45323</v>
      </c>
      <c r="G87" s="5">
        <f t="shared" si="8"/>
        <v>41</v>
      </c>
      <c r="H87" s="6">
        <v>5610</v>
      </c>
      <c r="I87" s="7">
        <f t="shared" si="9"/>
        <v>1641.9512195121952</v>
      </c>
    </row>
    <row r="88" spans="1:9" ht="15" customHeight="1" x14ac:dyDescent="0.2">
      <c r="A88" s="1">
        <v>86</v>
      </c>
      <c r="B88" s="2" t="str">
        <f>T("VOLVO")</f>
        <v>VOLVO</v>
      </c>
      <c r="C88" s="2" t="str">
        <f>T("XC60 AWD")</f>
        <v>XC60 AWD</v>
      </c>
      <c r="D88" s="2" t="str">
        <f t="shared" si="10"/>
        <v>Diesel</v>
      </c>
      <c r="E88" s="3">
        <v>44098</v>
      </c>
      <c r="F88" s="3">
        <v>45323</v>
      </c>
      <c r="G88" s="5">
        <f t="shared" si="8"/>
        <v>40</v>
      </c>
      <c r="H88" s="6">
        <v>24016</v>
      </c>
      <c r="I88" s="7">
        <f t="shared" si="9"/>
        <v>7204.7999999999993</v>
      </c>
    </row>
    <row r="89" spans="1:9" ht="15" customHeight="1" x14ac:dyDescent="0.2">
      <c r="A89" s="1">
        <v>87</v>
      </c>
      <c r="B89" s="2" t="str">
        <f>T("FORD")</f>
        <v>FORD</v>
      </c>
      <c r="C89" s="2" t="str">
        <f>T("TRANSIT CUSTOM")</f>
        <v>TRANSIT CUSTOM</v>
      </c>
      <c r="D89" s="2" t="str">
        <f t="shared" si="10"/>
        <v>Diesel</v>
      </c>
      <c r="E89" s="3">
        <v>44173</v>
      </c>
      <c r="F89" s="3">
        <v>45323</v>
      </c>
      <c r="G89" s="5">
        <f t="shared" si="8"/>
        <v>37</v>
      </c>
      <c r="H89" s="6">
        <v>6987</v>
      </c>
      <c r="I89" s="7">
        <f t="shared" si="9"/>
        <v>2266.0540540540542</v>
      </c>
    </row>
    <row r="90" spans="1:9" ht="15" customHeight="1" x14ac:dyDescent="0.2">
      <c r="A90" s="1">
        <v>88</v>
      </c>
      <c r="B90" s="2" t="str">
        <f t="shared" ref="B90:B98" si="13">T("SCANIA")</f>
        <v>SCANIA</v>
      </c>
      <c r="C90" s="2" t="str">
        <f t="shared" ref="C90:C98" si="14">T("CP31-360 NG")</f>
        <v>CP31-360 NG</v>
      </c>
      <c r="D90" s="2" t="str">
        <f t="shared" si="10"/>
        <v>Diesel</v>
      </c>
      <c r="E90" s="3">
        <v>44698</v>
      </c>
      <c r="F90" s="3">
        <v>45323</v>
      </c>
      <c r="G90" s="5">
        <f t="shared" si="8"/>
        <v>20</v>
      </c>
      <c r="H90" s="6">
        <v>10095</v>
      </c>
      <c r="I90" s="7">
        <f t="shared" si="9"/>
        <v>6057</v>
      </c>
    </row>
    <row r="91" spans="1:9" ht="15" customHeight="1" x14ac:dyDescent="0.2">
      <c r="A91" s="1">
        <v>89</v>
      </c>
      <c r="B91" s="2" t="str">
        <f t="shared" si="13"/>
        <v>SCANIA</v>
      </c>
      <c r="C91" s="2" t="str">
        <f t="shared" si="14"/>
        <v>CP31-360 NG</v>
      </c>
      <c r="D91" s="2" t="str">
        <f t="shared" si="10"/>
        <v>Diesel</v>
      </c>
      <c r="E91" s="3">
        <v>44698</v>
      </c>
      <c r="F91" s="3">
        <v>45323</v>
      </c>
      <c r="G91" s="5">
        <f t="shared" si="8"/>
        <v>20</v>
      </c>
      <c r="H91" s="6">
        <v>2411</v>
      </c>
      <c r="I91" s="7">
        <f t="shared" si="9"/>
        <v>1446.6</v>
      </c>
    </row>
    <row r="92" spans="1:9" ht="15" customHeight="1" x14ac:dyDescent="0.2">
      <c r="A92" s="1">
        <v>90</v>
      </c>
      <c r="B92" s="2" t="str">
        <f t="shared" si="13"/>
        <v>SCANIA</v>
      </c>
      <c r="C92" s="2" t="str">
        <f t="shared" si="14"/>
        <v>CP31-360 NG</v>
      </c>
      <c r="D92" s="2" t="str">
        <f t="shared" si="10"/>
        <v>Diesel</v>
      </c>
      <c r="E92" s="3">
        <v>44698</v>
      </c>
      <c r="F92" s="3">
        <v>45323</v>
      </c>
      <c r="G92" s="5">
        <f t="shared" si="8"/>
        <v>20</v>
      </c>
      <c r="H92" s="6">
        <v>1978</v>
      </c>
      <c r="I92" s="7">
        <f t="shared" si="9"/>
        <v>1186.8000000000002</v>
      </c>
    </row>
    <row r="93" spans="1:9" ht="15" customHeight="1" x14ac:dyDescent="0.2">
      <c r="A93" s="1">
        <v>91</v>
      </c>
      <c r="B93" s="2" t="str">
        <f t="shared" si="13"/>
        <v>SCANIA</v>
      </c>
      <c r="C93" s="2" t="str">
        <f t="shared" si="14"/>
        <v>CP31-360 NG</v>
      </c>
      <c r="D93" s="2" t="str">
        <f t="shared" si="10"/>
        <v>Diesel</v>
      </c>
      <c r="E93" s="3">
        <v>44698</v>
      </c>
      <c r="F93" s="3">
        <v>45323</v>
      </c>
      <c r="G93" s="5">
        <f t="shared" si="8"/>
        <v>20</v>
      </c>
      <c r="H93" s="6">
        <v>18643</v>
      </c>
      <c r="I93" s="7">
        <f t="shared" si="9"/>
        <v>11185.8</v>
      </c>
    </row>
    <row r="94" spans="1:9" ht="15" customHeight="1" x14ac:dyDescent="0.2">
      <c r="A94" s="1">
        <v>92</v>
      </c>
      <c r="B94" s="2" t="str">
        <f t="shared" si="13"/>
        <v>SCANIA</v>
      </c>
      <c r="C94" s="2" t="str">
        <f t="shared" si="14"/>
        <v>CP31-360 NG</v>
      </c>
      <c r="D94" s="2" t="str">
        <f t="shared" si="10"/>
        <v>Diesel</v>
      </c>
      <c r="E94" s="3">
        <v>44698</v>
      </c>
      <c r="F94" s="3">
        <v>45323</v>
      </c>
      <c r="G94" s="5">
        <f t="shared" si="8"/>
        <v>20</v>
      </c>
      <c r="H94" s="6">
        <v>3854</v>
      </c>
      <c r="I94" s="7">
        <f t="shared" si="9"/>
        <v>2312.3999999999996</v>
      </c>
    </row>
    <row r="95" spans="1:9" ht="15" customHeight="1" x14ac:dyDescent="0.2">
      <c r="A95" s="1">
        <v>93</v>
      </c>
      <c r="B95" s="2" t="str">
        <f t="shared" si="13"/>
        <v>SCANIA</v>
      </c>
      <c r="C95" s="2" t="str">
        <f t="shared" si="14"/>
        <v>CP31-360 NG</v>
      </c>
      <c r="D95" s="2" t="str">
        <f t="shared" si="10"/>
        <v>Diesel</v>
      </c>
      <c r="E95" s="3">
        <v>44698</v>
      </c>
      <c r="F95" s="3">
        <v>45323</v>
      </c>
      <c r="G95" s="5">
        <f t="shared" si="8"/>
        <v>20</v>
      </c>
      <c r="H95" s="6">
        <v>2508</v>
      </c>
      <c r="I95" s="7">
        <f t="shared" si="9"/>
        <v>1504.8000000000002</v>
      </c>
    </row>
    <row r="96" spans="1:9" ht="15" customHeight="1" x14ac:dyDescent="0.2">
      <c r="A96" s="1">
        <v>94</v>
      </c>
      <c r="B96" s="2" t="str">
        <f t="shared" si="13"/>
        <v>SCANIA</v>
      </c>
      <c r="C96" s="2" t="str">
        <f t="shared" si="14"/>
        <v>CP31-360 NG</v>
      </c>
      <c r="D96" s="2" t="str">
        <f t="shared" si="10"/>
        <v>Diesel</v>
      </c>
      <c r="E96" s="3">
        <v>44698</v>
      </c>
      <c r="F96" s="3">
        <v>45323</v>
      </c>
      <c r="G96" s="5">
        <f t="shared" si="8"/>
        <v>20</v>
      </c>
      <c r="H96" s="6">
        <v>3096</v>
      </c>
      <c r="I96" s="7">
        <f t="shared" si="9"/>
        <v>1857.6000000000001</v>
      </c>
    </row>
    <row r="97" spans="1:9" ht="15" customHeight="1" x14ac:dyDescent="0.2">
      <c r="A97" s="1">
        <v>95</v>
      </c>
      <c r="B97" s="2" t="str">
        <f t="shared" si="13"/>
        <v>SCANIA</v>
      </c>
      <c r="C97" s="2" t="str">
        <f t="shared" si="14"/>
        <v>CP31-360 NG</v>
      </c>
      <c r="D97" s="2" t="str">
        <f t="shared" si="10"/>
        <v>Diesel</v>
      </c>
      <c r="E97" s="3">
        <v>44698</v>
      </c>
      <c r="F97" s="3">
        <v>45323</v>
      </c>
      <c r="G97" s="5">
        <f t="shared" si="8"/>
        <v>20</v>
      </c>
      <c r="H97" s="6">
        <v>14410</v>
      </c>
      <c r="I97" s="7">
        <f t="shared" si="9"/>
        <v>8646</v>
      </c>
    </row>
    <row r="98" spans="1:9" ht="15" customHeight="1" x14ac:dyDescent="0.2">
      <c r="A98" s="1">
        <v>96</v>
      </c>
      <c r="B98" s="2" t="str">
        <f t="shared" si="13"/>
        <v>SCANIA</v>
      </c>
      <c r="C98" s="2" t="str">
        <f t="shared" si="14"/>
        <v>CP31-360 NG</v>
      </c>
      <c r="D98" s="2" t="str">
        <f t="shared" si="10"/>
        <v>Diesel</v>
      </c>
      <c r="E98" s="3">
        <v>44698</v>
      </c>
      <c r="F98" s="3">
        <v>45323</v>
      </c>
      <c r="G98" s="5">
        <f t="shared" si="8"/>
        <v>20</v>
      </c>
      <c r="H98" s="6">
        <v>3033</v>
      </c>
      <c r="I98" s="7">
        <f t="shared" si="9"/>
        <v>1819.8000000000002</v>
      </c>
    </row>
    <row r="99" spans="1:9" ht="15" customHeight="1" x14ac:dyDescent="0.2">
      <c r="A99" s="1">
        <v>97</v>
      </c>
      <c r="B99" s="2" t="str">
        <f>T("VAUXHALL")</f>
        <v>VAUXHALL</v>
      </c>
      <c r="C99" s="2" t="str">
        <f>T("Corsa E SE Premium")</f>
        <v>Corsa E SE Premium</v>
      </c>
      <c r="D99" s="2" t="str">
        <f t="shared" ref="D99:D100" si="15">T("Full Electric")</f>
        <v>Full Electric</v>
      </c>
      <c r="E99" s="3">
        <v>44768</v>
      </c>
      <c r="F99" s="3">
        <v>45323</v>
      </c>
      <c r="G99" s="5">
        <f t="shared" si="8"/>
        <v>18</v>
      </c>
      <c r="H99" s="6">
        <v>4078</v>
      </c>
      <c r="I99" s="7">
        <f t="shared" si="9"/>
        <v>2718.6666666666665</v>
      </c>
    </row>
    <row r="100" spans="1:9" ht="15" customHeight="1" x14ac:dyDescent="0.2">
      <c r="A100" s="1">
        <v>98</v>
      </c>
      <c r="B100" s="2" t="str">
        <f>T("VAUXHALL")</f>
        <v>VAUXHALL</v>
      </c>
      <c r="C100" s="2" t="str">
        <f>T("Corsa E SE Premium")</f>
        <v>Corsa E SE Premium</v>
      </c>
      <c r="D100" s="2" t="str">
        <f t="shared" si="15"/>
        <v>Full Electric</v>
      </c>
      <c r="E100" s="3">
        <v>44768</v>
      </c>
      <c r="F100" s="3">
        <v>45323</v>
      </c>
      <c r="G100" s="5">
        <f t="shared" si="8"/>
        <v>18</v>
      </c>
      <c r="H100" s="6">
        <v>4453</v>
      </c>
      <c r="I100" s="7">
        <f t="shared" si="9"/>
        <v>2968.6666666666665</v>
      </c>
    </row>
    <row r="101" spans="1:9" ht="15" customHeight="1" x14ac:dyDescent="0.2">
      <c r="A101" s="1">
        <v>99</v>
      </c>
      <c r="B101" s="2" t="str">
        <f>T("SCANIA")</f>
        <v>SCANIA</v>
      </c>
      <c r="C101" s="2" t="str">
        <f>T("CP31-360 NG")</f>
        <v>CP31-360 NG</v>
      </c>
      <c r="D101" s="2" t="str">
        <f t="shared" ref="D101:D114" si="16">T("Diesel")</f>
        <v>Diesel</v>
      </c>
      <c r="E101" s="3">
        <v>44860</v>
      </c>
      <c r="F101" s="3">
        <v>45323</v>
      </c>
      <c r="G101" s="5">
        <f t="shared" si="8"/>
        <v>15</v>
      </c>
      <c r="H101" s="6">
        <v>3983</v>
      </c>
      <c r="I101" s="7">
        <f t="shared" si="9"/>
        <v>3186.4000000000005</v>
      </c>
    </row>
    <row r="102" spans="1:9" ht="15" customHeight="1" x14ac:dyDescent="0.2">
      <c r="A102" s="1">
        <v>100</v>
      </c>
      <c r="B102" s="2" t="str">
        <f>T("VOLVO")</f>
        <v>VOLVO</v>
      </c>
      <c r="C102" s="2" t="str">
        <f>T("XC60 AWD")</f>
        <v>XC60 AWD</v>
      </c>
      <c r="D102" s="2" t="str">
        <f t="shared" si="16"/>
        <v>Diesel</v>
      </c>
      <c r="E102" s="3">
        <v>44892</v>
      </c>
      <c r="F102" s="3">
        <v>45323</v>
      </c>
      <c r="G102" s="5">
        <f t="shared" si="8"/>
        <v>14</v>
      </c>
      <c r="H102" s="6">
        <v>6258</v>
      </c>
      <c r="I102" s="7">
        <f t="shared" si="9"/>
        <v>5364</v>
      </c>
    </row>
    <row r="103" spans="1:9" ht="15" customHeight="1" x14ac:dyDescent="0.2">
      <c r="A103" s="1">
        <v>101</v>
      </c>
      <c r="B103" s="2" t="str">
        <f>T("FORD")</f>
        <v>FORD</v>
      </c>
      <c r="C103" s="2" t="str">
        <f>T("TRANSIT CUSTOM")</f>
        <v>TRANSIT CUSTOM</v>
      </c>
      <c r="D103" s="2" t="str">
        <f t="shared" si="16"/>
        <v>Diesel</v>
      </c>
      <c r="E103" s="3">
        <v>44956</v>
      </c>
      <c r="F103" s="3">
        <v>45323</v>
      </c>
      <c r="G103" s="5">
        <f t="shared" si="8"/>
        <v>12</v>
      </c>
      <c r="H103" s="6">
        <v>22251</v>
      </c>
      <c r="I103" s="7">
        <f t="shared" si="9"/>
        <v>22251</v>
      </c>
    </row>
    <row r="104" spans="1:9" ht="15" customHeight="1" x14ac:dyDescent="0.2">
      <c r="A104" s="1">
        <v>102</v>
      </c>
      <c r="B104" s="2" t="str">
        <f t="shared" ref="B104:B113" si="17">T("VOLVO")</f>
        <v>VOLVO</v>
      </c>
      <c r="C104" s="2" t="str">
        <f t="shared" ref="C104:C113" si="18">T("XC60 AWD")</f>
        <v>XC60 AWD</v>
      </c>
      <c r="D104" s="2" t="str">
        <f t="shared" si="16"/>
        <v>Diesel</v>
      </c>
      <c r="E104" s="3">
        <v>44971</v>
      </c>
      <c r="F104" s="3">
        <v>45323</v>
      </c>
      <c r="G104" s="5">
        <f t="shared" si="8"/>
        <v>11</v>
      </c>
      <c r="H104" s="6">
        <v>3944</v>
      </c>
      <c r="I104" s="7">
        <f t="shared" si="9"/>
        <v>4302.545454545455</v>
      </c>
    </row>
    <row r="105" spans="1:9" ht="15" customHeight="1" x14ac:dyDescent="0.2">
      <c r="A105" s="1">
        <v>103</v>
      </c>
      <c r="B105" s="2" t="str">
        <f t="shared" si="17"/>
        <v>VOLVO</v>
      </c>
      <c r="C105" s="2" t="str">
        <f t="shared" si="18"/>
        <v>XC60 AWD</v>
      </c>
      <c r="D105" s="2" t="str">
        <f t="shared" si="16"/>
        <v>Diesel</v>
      </c>
      <c r="E105" s="3">
        <v>44971</v>
      </c>
      <c r="F105" s="3">
        <v>45323</v>
      </c>
      <c r="G105" s="5">
        <f t="shared" si="8"/>
        <v>11</v>
      </c>
      <c r="H105" s="6">
        <v>6076</v>
      </c>
      <c r="I105" s="7">
        <f t="shared" si="9"/>
        <v>6628.363636363636</v>
      </c>
    </row>
    <row r="106" spans="1:9" ht="15" customHeight="1" x14ac:dyDescent="0.2">
      <c r="A106" s="1">
        <v>104</v>
      </c>
      <c r="B106" s="2" t="str">
        <f t="shared" si="17"/>
        <v>VOLVO</v>
      </c>
      <c r="C106" s="2" t="str">
        <f t="shared" si="18"/>
        <v>XC60 AWD</v>
      </c>
      <c r="D106" s="2" t="str">
        <f t="shared" si="16"/>
        <v>Diesel</v>
      </c>
      <c r="E106" s="3">
        <v>44972</v>
      </c>
      <c r="F106" s="3">
        <v>45323</v>
      </c>
      <c r="G106" s="5">
        <f t="shared" si="8"/>
        <v>11</v>
      </c>
      <c r="H106" s="6">
        <v>6900</v>
      </c>
      <c r="I106" s="7">
        <f t="shared" si="9"/>
        <v>7527.272727272727</v>
      </c>
    </row>
    <row r="107" spans="1:9" ht="15" customHeight="1" x14ac:dyDescent="0.2">
      <c r="A107" s="1">
        <v>105</v>
      </c>
      <c r="B107" s="2" t="str">
        <f t="shared" si="17"/>
        <v>VOLVO</v>
      </c>
      <c r="C107" s="2" t="str">
        <f t="shared" si="18"/>
        <v>XC60 AWD</v>
      </c>
      <c r="D107" s="2" t="str">
        <f t="shared" si="16"/>
        <v>Diesel</v>
      </c>
      <c r="E107" s="3">
        <v>44972</v>
      </c>
      <c r="F107" s="3">
        <v>45323</v>
      </c>
      <c r="G107" s="5">
        <f t="shared" si="8"/>
        <v>11</v>
      </c>
      <c r="H107" s="6">
        <v>11099</v>
      </c>
      <c r="I107" s="7">
        <f t="shared" si="9"/>
        <v>12108</v>
      </c>
    </row>
    <row r="108" spans="1:9" ht="15" customHeight="1" x14ac:dyDescent="0.2">
      <c r="A108" s="1">
        <v>106</v>
      </c>
      <c r="B108" s="2" t="str">
        <f t="shared" si="17"/>
        <v>VOLVO</v>
      </c>
      <c r="C108" s="2" t="str">
        <f t="shared" si="18"/>
        <v>XC60 AWD</v>
      </c>
      <c r="D108" s="2" t="str">
        <f t="shared" si="16"/>
        <v>Diesel</v>
      </c>
      <c r="E108" s="3">
        <v>44972</v>
      </c>
      <c r="F108" s="3">
        <v>45323</v>
      </c>
      <c r="G108" s="5">
        <f t="shared" si="8"/>
        <v>11</v>
      </c>
      <c r="H108" s="6">
        <v>7260</v>
      </c>
      <c r="I108" s="7">
        <f t="shared" si="9"/>
        <v>7920</v>
      </c>
    </row>
    <row r="109" spans="1:9" ht="15" customHeight="1" x14ac:dyDescent="0.2">
      <c r="A109" s="1">
        <v>107</v>
      </c>
      <c r="B109" s="2" t="str">
        <f t="shared" si="17"/>
        <v>VOLVO</v>
      </c>
      <c r="C109" s="2" t="str">
        <f t="shared" si="18"/>
        <v>XC60 AWD</v>
      </c>
      <c r="D109" s="2" t="str">
        <f t="shared" si="16"/>
        <v>Diesel</v>
      </c>
      <c r="E109" s="3">
        <v>44972</v>
      </c>
      <c r="F109" s="3">
        <v>45323</v>
      </c>
      <c r="G109" s="5">
        <f t="shared" si="8"/>
        <v>11</v>
      </c>
      <c r="H109" s="6">
        <v>6687</v>
      </c>
      <c r="I109" s="7">
        <f t="shared" si="9"/>
        <v>7294.9090909090901</v>
      </c>
    </row>
    <row r="110" spans="1:9" ht="15" customHeight="1" x14ac:dyDescent="0.2">
      <c r="A110" s="1">
        <v>108</v>
      </c>
      <c r="B110" s="2" t="str">
        <f t="shared" si="17"/>
        <v>VOLVO</v>
      </c>
      <c r="C110" s="2" t="str">
        <f t="shared" si="18"/>
        <v>XC60 AWD</v>
      </c>
      <c r="D110" s="2" t="str">
        <f t="shared" si="16"/>
        <v>Diesel</v>
      </c>
      <c r="E110" s="3">
        <v>44972</v>
      </c>
      <c r="F110" s="3">
        <v>45323</v>
      </c>
      <c r="G110" s="5">
        <f t="shared" si="8"/>
        <v>11</v>
      </c>
      <c r="H110" s="6">
        <v>9460</v>
      </c>
      <c r="I110" s="7">
        <f t="shared" si="9"/>
        <v>10320</v>
      </c>
    </row>
    <row r="111" spans="1:9" ht="15" customHeight="1" x14ac:dyDescent="0.2">
      <c r="A111" s="1">
        <v>109</v>
      </c>
      <c r="B111" s="2" t="str">
        <f t="shared" si="17"/>
        <v>VOLVO</v>
      </c>
      <c r="C111" s="2" t="str">
        <f t="shared" si="18"/>
        <v>XC60 AWD</v>
      </c>
      <c r="D111" s="2" t="str">
        <f t="shared" si="16"/>
        <v>Diesel</v>
      </c>
      <c r="E111" s="3">
        <v>44977</v>
      </c>
      <c r="F111" s="3">
        <v>45323</v>
      </c>
      <c r="G111" s="5">
        <f t="shared" si="8"/>
        <v>11</v>
      </c>
      <c r="H111" s="6">
        <v>6432</v>
      </c>
      <c r="I111" s="7">
        <f t="shared" si="9"/>
        <v>7016.727272727273</v>
      </c>
    </row>
    <row r="112" spans="1:9" ht="15" customHeight="1" x14ac:dyDescent="0.2">
      <c r="A112" s="1">
        <v>110</v>
      </c>
      <c r="B112" s="2" t="str">
        <f t="shared" si="17"/>
        <v>VOLVO</v>
      </c>
      <c r="C112" s="2" t="str">
        <f t="shared" si="18"/>
        <v>XC60 AWD</v>
      </c>
      <c r="D112" s="2" t="str">
        <f t="shared" si="16"/>
        <v>Diesel</v>
      </c>
      <c r="E112" s="3">
        <v>44985</v>
      </c>
      <c r="F112" s="3">
        <v>45323</v>
      </c>
      <c r="G112" s="5">
        <f t="shared" si="8"/>
        <v>11</v>
      </c>
      <c r="H112" s="6">
        <v>6449</v>
      </c>
      <c r="I112" s="7">
        <f t="shared" si="9"/>
        <v>7035.272727272727</v>
      </c>
    </row>
    <row r="113" spans="1:12" ht="15" customHeight="1" x14ac:dyDescent="0.2">
      <c r="A113" s="1">
        <v>111</v>
      </c>
      <c r="B113" s="2" t="str">
        <f t="shared" si="17"/>
        <v>VOLVO</v>
      </c>
      <c r="C113" s="2" t="str">
        <f t="shared" si="18"/>
        <v>XC60 AWD</v>
      </c>
      <c r="D113" s="2" t="str">
        <f t="shared" si="16"/>
        <v>Diesel</v>
      </c>
      <c r="E113" s="3">
        <v>44985</v>
      </c>
      <c r="F113" s="3">
        <v>45323</v>
      </c>
      <c r="G113" s="5">
        <f t="shared" si="8"/>
        <v>11</v>
      </c>
      <c r="H113" s="6">
        <v>8498</v>
      </c>
      <c r="I113" s="7">
        <f t="shared" si="9"/>
        <v>9270.545454545454</v>
      </c>
    </row>
    <row r="114" spans="1:12" ht="15" customHeight="1" x14ac:dyDescent="0.2">
      <c r="A114" s="1">
        <v>112</v>
      </c>
      <c r="B114" s="2" t="str">
        <f>T("VAUXHALL")</f>
        <v>VAUXHALL</v>
      </c>
      <c r="C114" s="2" t="str">
        <f>T("Vivaro")</f>
        <v>Vivaro</v>
      </c>
      <c r="D114" s="2" t="str">
        <f t="shared" si="16"/>
        <v>Diesel</v>
      </c>
      <c r="E114" s="3">
        <v>45081</v>
      </c>
      <c r="F114" s="3">
        <v>45323</v>
      </c>
      <c r="G114" s="5">
        <f t="shared" si="8"/>
        <v>7</v>
      </c>
      <c r="H114" s="6">
        <v>2114</v>
      </c>
      <c r="I114" s="7">
        <f t="shared" si="9"/>
        <v>3624</v>
      </c>
    </row>
    <row r="115" spans="1:12" ht="15" customHeight="1" x14ac:dyDescent="0.2">
      <c r="A115" s="1">
        <v>113</v>
      </c>
      <c r="B115" s="2" t="str">
        <f>T("POLESTAR")</f>
        <v>POLESTAR</v>
      </c>
      <c r="C115" s="2" t="str">
        <f>T("Polestar 2")</f>
        <v>Polestar 2</v>
      </c>
      <c r="D115" s="2" t="str">
        <f>T("Full Electric")</f>
        <v>Full Electric</v>
      </c>
      <c r="E115" s="3">
        <v>45084</v>
      </c>
      <c r="F115" s="3">
        <v>45323</v>
      </c>
      <c r="G115" s="5">
        <f t="shared" si="8"/>
        <v>7</v>
      </c>
      <c r="H115" s="6" t="s">
        <v>6</v>
      </c>
      <c r="I115" s="20" t="s">
        <v>11</v>
      </c>
    </row>
    <row r="116" spans="1:12" ht="15" customHeight="1" x14ac:dyDescent="0.2">
      <c r="A116" s="1">
        <v>114</v>
      </c>
      <c r="B116" s="2" t="str">
        <f>T("FORD")</f>
        <v>FORD</v>
      </c>
      <c r="C116" s="2" t="str">
        <f>T("TRANSIT CUSTOM")</f>
        <v>TRANSIT CUSTOM</v>
      </c>
      <c r="D116" s="2" t="str">
        <f>T("Diesel")</f>
        <v>Diesel</v>
      </c>
      <c r="E116" s="3">
        <v>45168</v>
      </c>
      <c r="F116" s="3">
        <v>45323</v>
      </c>
      <c r="G116" s="5">
        <f t="shared" si="8"/>
        <v>5</v>
      </c>
      <c r="H116" s="6" t="s">
        <v>6</v>
      </c>
      <c r="I116" s="20" t="s">
        <v>11</v>
      </c>
    </row>
    <row r="118" spans="1:12" ht="1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ht="38.25" x14ac:dyDescent="0.2">
      <c r="B119" s="8" t="s">
        <v>0</v>
      </c>
      <c r="C119" s="8" t="s">
        <v>1</v>
      </c>
      <c r="D119" s="9" t="s">
        <v>2</v>
      </c>
      <c r="E119" s="15" t="s">
        <v>3</v>
      </c>
      <c r="I119" s="12" t="s">
        <v>9</v>
      </c>
      <c r="J119" s="16" t="s">
        <v>4</v>
      </c>
      <c r="K119" s="15" t="s">
        <v>10</v>
      </c>
      <c r="L119" s="18" t="s">
        <v>5</v>
      </c>
    </row>
    <row r="120" spans="1:12" ht="15" customHeight="1" x14ac:dyDescent="0.2">
      <c r="A120" s="1">
        <v>1</v>
      </c>
      <c r="B120" s="2" t="str">
        <f>T("RENAULT")</f>
        <v>RENAULT</v>
      </c>
      <c r="C120" s="2" t="str">
        <f>T("KANGOO EXPRESSION")</f>
        <v>KANGOO EXPRESSION</v>
      </c>
      <c r="D120" s="2" t="str">
        <f t="shared" ref="D120" si="19">T("Diesel")</f>
        <v>Diesel</v>
      </c>
      <c r="E120" s="11">
        <v>39326</v>
      </c>
      <c r="I120" s="13">
        <v>44733</v>
      </c>
      <c r="J120" s="17">
        <f t="shared" ref="J120:J147" si="20">DATEDIF(E120,I120, "m")</f>
        <v>177</v>
      </c>
      <c r="K120" s="20">
        <v>74615</v>
      </c>
      <c r="L120" s="19">
        <f>K120/J120*12</f>
        <v>5058.6440677966102</v>
      </c>
    </row>
    <row r="121" spans="1:12" ht="15" customHeight="1" x14ac:dyDescent="0.2">
      <c r="A121" s="1">
        <v>2</v>
      </c>
      <c r="B121" s="2" t="str">
        <f>T("RENAULT")</f>
        <v>RENAULT</v>
      </c>
      <c r="C121" s="2" t="str">
        <f>T("ZOE I ICONIC ZE 50")</f>
        <v>ZOE I ICONIC ZE 50</v>
      </c>
      <c r="D121" s="2" t="str">
        <f t="shared" ref="D121:D122" si="21">T("Full Electric")</f>
        <v>Full Electric</v>
      </c>
      <c r="E121" s="3">
        <v>44074</v>
      </c>
      <c r="I121" s="14">
        <v>44844</v>
      </c>
      <c r="J121" s="17">
        <f t="shared" si="20"/>
        <v>25</v>
      </c>
      <c r="K121" s="20">
        <v>7629</v>
      </c>
      <c r="L121" s="19">
        <f t="shared" ref="L121:L147" si="22">K121/J121*12</f>
        <v>3661.92</v>
      </c>
    </row>
    <row r="122" spans="1:12" ht="15" customHeight="1" x14ac:dyDescent="0.2">
      <c r="A122" s="1">
        <v>3</v>
      </c>
      <c r="B122" s="2" t="str">
        <f>T("RENAULT")</f>
        <v>RENAULT</v>
      </c>
      <c r="C122" s="2" t="str">
        <f>T("ZOE I ICONIC ZE 50")</f>
        <v>ZOE I ICONIC ZE 50</v>
      </c>
      <c r="D122" s="2" t="str">
        <f t="shared" si="21"/>
        <v>Full Electric</v>
      </c>
      <c r="E122" s="3">
        <v>44074</v>
      </c>
      <c r="I122" s="14">
        <v>44844</v>
      </c>
      <c r="J122" s="17">
        <f t="shared" si="20"/>
        <v>25</v>
      </c>
      <c r="K122" s="20">
        <v>6354</v>
      </c>
      <c r="L122" s="19">
        <f t="shared" si="22"/>
        <v>3049.92</v>
      </c>
    </row>
    <row r="123" spans="1:12" ht="15" customHeight="1" x14ac:dyDescent="0.2">
      <c r="A123" s="1">
        <v>4</v>
      </c>
      <c r="B123" s="2" t="str">
        <f>T("DENNIS")</f>
        <v>DENNIS</v>
      </c>
      <c r="C123" s="2" t="str">
        <f>T("SABRE XL CAB 2")</f>
        <v>SABRE XL CAB 2</v>
      </c>
      <c r="D123" s="2" t="str">
        <f t="shared" ref="D123:D142" si="23">T("Diesel")</f>
        <v>Diesel</v>
      </c>
      <c r="E123" s="3">
        <v>37834</v>
      </c>
      <c r="I123" s="14">
        <v>44847</v>
      </c>
      <c r="J123" s="17">
        <f t="shared" si="20"/>
        <v>230</v>
      </c>
      <c r="K123" s="20" t="s">
        <v>11</v>
      </c>
      <c r="L123" s="20" t="s">
        <v>11</v>
      </c>
    </row>
    <row r="124" spans="1:12" ht="15" customHeight="1" x14ac:dyDescent="0.2">
      <c r="A124" s="1">
        <v>5</v>
      </c>
      <c r="B124" s="2" t="str">
        <f>T("DENNIS")</f>
        <v>DENNIS</v>
      </c>
      <c r="C124" s="2" t="str">
        <f>T("SABRE XL CAB 2")</f>
        <v>SABRE XL CAB 2</v>
      </c>
      <c r="D124" s="2" t="str">
        <f t="shared" si="23"/>
        <v>Diesel</v>
      </c>
      <c r="E124" s="3">
        <v>37834</v>
      </c>
      <c r="I124" s="14">
        <v>44847</v>
      </c>
      <c r="J124" s="17">
        <f t="shared" si="20"/>
        <v>230</v>
      </c>
      <c r="K124" s="20">
        <v>47933</v>
      </c>
      <c r="L124" s="19">
        <f t="shared" si="22"/>
        <v>2500.8521739130438</v>
      </c>
    </row>
    <row r="125" spans="1:12" ht="15" customHeight="1" x14ac:dyDescent="0.2">
      <c r="A125" s="1">
        <v>6</v>
      </c>
      <c r="B125" s="2" t="str">
        <f>T("DENNIS")</f>
        <v>DENNIS</v>
      </c>
      <c r="C125" s="2" t="str">
        <f>T("SABRE XL CAB 2")</f>
        <v>SABRE XL CAB 2</v>
      </c>
      <c r="D125" s="2" t="str">
        <f t="shared" si="23"/>
        <v>Diesel</v>
      </c>
      <c r="E125" s="3">
        <v>37834</v>
      </c>
      <c r="I125" s="14">
        <v>44847</v>
      </c>
      <c r="J125" s="17">
        <f t="shared" si="20"/>
        <v>230</v>
      </c>
      <c r="K125" s="20" t="s">
        <v>11</v>
      </c>
      <c r="L125" s="20" t="s">
        <v>11</v>
      </c>
    </row>
    <row r="126" spans="1:12" ht="15" customHeight="1" x14ac:dyDescent="0.2">
      <c r="A126" s="1">
        <v>7</v>
      </c>
      <c r="B126" s="2" t="str">
        <f>T("SCANIA")</f>
        <v>SCANIA</v>
      </c>
      <c r="C126" s="2" t="str">
        <f>T("CP31-270")</f>
        <v>CP31-270</v>
      </c>
      <c r="D126" s="2" t="str">
        <f t="shared" si="23"/>
        <v>Diesel</v>
      </c>
      <c r="E126" s="3">
        <v>38933</v>
      </c>
      <c r="I126" s="14">
        <v>44854</v>
      </c>
      <c r="J126" s="17">
        <f t="shared" si="20"/>
        <v>194</v>
      </c>
      <c r="K126" s="20">
        <v>117832</v>
      </c>
      <c r="L126" s="19">
        <f t="shared" si="22"/>
        <v>7288.5773195876291</v>
      </c>
    </row>
    <row r="127" spans="1:12" ht="15" customHeight="1" x14ac:dyDescent="0.2">
      <c r="A127" s="1">
        <v>8</v>
      </c>
      <c r="B127" s="2" t="str">
        <f>T("DENNIS")</f>
        <v>DENNIS</v>
      </c>
      <c r="C127" s="2" t="str">
        <f>T("SABRE XL CAB 2")</f>
        <v>SABRE XL CAB 2</v>
      </c>
      <c r="D127" s="2" t="str">
        <f t="shared" si="23"/>
        <v>Diesel</v>
      </c>
      <c r="E127" s="3">
        <v>38169</v>
      </c>
      <c r="I127" s="14">
        <v>44888</v>
      </c>
      <c r="J127" s="17">
        <f t="shared" si="20"/>
        <v>220</v>
      </c>
      <c r="K127" s="20">
        <v>4367</v>
      </c>
      <c r="L127" s="19">
        <f t="shared" si="22"/>
        <v>238.20000000000002</v>
      </c>
    </row>
    <row r="128" spans="1:12" ht="15" customHeight="1" x14ac:dyDescent="0.2">
      <c r="A128" s="1">
        <v>9</v>
      </c>
      <c r="B128" s="2" t="str">
        <f>T("DENNIS")</f>
        <v>DENNIS</v>
      </c>
      <c r="C128" s="2" t="str">
        <f>T("SABRE XL CAB 2")</f>
        <v>SABRE XL CAB 2</v>
      </c>
      <c r="D128" s="2" t="str">
        <f t="shared" si="23"/>
        <v>Diesel</v>
      </c>
      <c r="E128" s="3">
        <v>38169</v>
      </c>
      <c r="I128" s="14">
        <v>44888</v>
      </c>
      <c r="J128" s="17">
        <f t="shared" si="20"/>
        <v>220</v>
      </c>
      <c r="K128" s="20">
        <v>12202</v>
      </c>
      <c r="L128" s="19">
        <f t="shared" si="22"/>
        <v>665.56363636363631</v>
      </c>
    </row>
    <row r="129" spans="1:12" ht="15" customHeight="1" x14ac:dyDescent="0.2">
      <c r="A129" s="1">
        <v>10</v>
      </c>
      <c r="B129" s="2" t="str">
        <f>T("DENNIS")</f>
        <v>DENNIS</v>
      </c>
      <c r="C129" s="2" t="str">
        <f>T("SABRE XL CAB 2")</f>
        <v>SABRE XL CAB 2</v>
      </c>
      <c r="D129" s="2" t="str">
        <f t="shared" si="23"/>
        <v>Diesel</v>
      </c>
      <c r="E129" s="3">
        <v>38169</v>
      </c>
      <c r="I129" s="14">
        <v>44888</v>
      </c>
      <c r="J129" s="17">
        <f t="shared" si="20"/>
        <v>220</v>
      </c>
      <c r="K129" s="20">
        <v>2211</v>
      </c>
      <c r="L129" s="19">
        <f t="shared" si="22"/>
        <v>120.60000000000001</v>
      </c>
    </row>
    <row r="130" spans="1:12" ht="15" customHeight="1" x14ac:dyDescent="0.2">
      <c r="A130" s="1">
        <v>11</v>
      </c>
      <c r="B130" s="2" t="str">
        <f>T("SCANIA")</f>
        <v>SCANIA</v>
      </c>
      <c r="C130" s="2" t="str">
        <f>T("CP31-270")</f>
        <v>CP31-270</v>
      </c>
      <c r="D130" s="2" t="str">
        <f t="shared" si="23"/>
        <v>Diesel</v>
      </c>
      <c r="E130" s="3">
        <v>38933</v>
      </c>
      <c r="I130" s="14">
        <v>44929</v>
      </c>
      <c r="J130" s="17">
        <f t="shared" si="20"/>
        <v>196</v>
      </c>
      <c r="K130" s="20">
        <v>56846</v>
      </c>
      <c r="L130" s="19">
        <f t="shared" si="22"/>
        <v>3480.3673469387754</v>
      </c>
    </row>
    <row r="131" spans="1:12" ht="15" customHeight="1" x14ac:dyDescent="0.2">
      <c r="A131" s="1">
        <v>12</v>
      </c>
      <c r="B131" s="2" t="str">
        <f>T("RENAULT")</f>
        <v>RENAULT</v>
      </c>
      <c r="C131" s="2" t="str">
        <f>T("MASTERCCML35")</f>
        <v>MASTERCCML35</v>
      </c>
      <c r="D131" s="2" t="str">
        <f t="shared" si="23"/>
        <v>Diesel</v>
      </c>
      <c r="E131" s="3">
        <v>39105</v>
      </c>
      <c r="I131" s="14">
        <v>44992</v>
      </c>
      <c r="J131" s="17">
        <f t="shared" si="20"/>
        <v>193</v>
      </c>
      <c r="K131" s="20">
        <v>46301</v>
      </c>
      <c r="L131" s="19">
        <f t="shared" si="22"/>
        <v>2878.8186528497408</v>
      </c>
    </row>
    <row r="132" spans="1:12" ht="15" customHeight="1" x14ac:dyDescent="0.2">
      <c r="A132" s="1">
        <v>13</v>
      </c>
      <c r="B132" s="2" t="str">
        <f t="shared" ref="B132:B141" si="24">T("VOLVO")</f>
        <v>VOLVO</v>
      </c>
      <c r="C132" s="2" t="str">
        <f t="shared" ref="C132:C141" si="25">T("XC60 AWD")</f>
        <v>XC60 AWD</v>
      </c>
      <c r="D132" s="2" t="str">
        <f t="shared" si="23"/>
        <v>Diesel</v>
      </c>
      <c r="E132" s="3">
        <v>43241</v>
      </c>
      <c r="I132" s="14">
        <v>44994</v>
      </c>
      <c r="J132" s="17">
        <f t="shared" si="20"/>
        <v>57</v>
      </c>
      <c r="K132" s="20">
        <v>35747</v>
      </c>
      <c r="L132" s="19">
        <f t="shared" si="22"/>
        <v>7525.6842105263158</v>
      </c>
    </row>
    <row r="133" spans="1:12" ht="15" customHeight="1" x14ac:dyDescent="0.2">
      <c r="A133" s="1">
        <v>14</v>
      </c>
      <c r="B133" s="2" t="str">
        <f t="shared" si="24"/>
        <v>VOLVO</v>
      </c>
      <c r="C133" s="2" t="str">
        <f t="shared" si="25"/>
        <v>XC60 AWD</v>
      </c>
      <c r="D133" s="2" t="str">
        <f t="shared" si="23"/>
        <v>Diesel</v>
      </c>
      <c r="E133" s="3">
        <v>43241</v>
      </c>
      <c r="I133" s="14">
        <v>44994</v>
      </c>
      <c r="J133" s="17">
        <f t="shared" si="20"/>
        <v>57</v>
      </c>
      <c r="K133" s="20">
        <v>33526</v>
      </c>
      <c r="L133" s="19">
        <f t="shared" si="22"/>
        <v>7058.1052631578941</v>
      </c>
    </row>
    <row r="134" spans="1:12" ht="15" customHeight="1" x14ac:dyDescent="0.2">
      <c r="A134" s="1">
        <v>15</v>
      </c>
      <c r="B134" s="2" t="str">
        <f t="shared" si="24"/>
        <v>VOLVO</v>
      </c>
      <c r="C134" s="2" t="str">
        <f t="shared" si="25"/>
        <v>XC60 AWD</v>
      </c>
      <c r="D134" s="2" t="str">
        <f t="shared" si="23"/>
        <v>Diesel</v>
      </c>
      <c r="E134" s="3">
        <v>43241</v>
      </c>
      <c r="I134" s="14">
        <v>44994</v>
      </c>
      <c r="J134" s="17">
        <f t="shared" si="20"/>
        <v>57</v>
      </c>
      <c r="K134" s="20">
        <v>64386</v>
      </c>
      <c r="L134" s="19">
        <f t="shared" si="22"/>
        <v>13554.947368421053</v>
      </c>
    </row>
    <row r="135" spans="1:12" ht="15" customHeight="1" x14ac:dyDescent="0.2">
      <c r="A135" s="1">
        <v>16</v>
      </c>
      <c r="B135" s="2" t="str">
        <f t="shared" si="24"/>
        <v>VOLVO</v>
      </c>
      <c r="C135" s="2" t="str">
        <f t="shared" si="25"/>
        <v>XC60 AWD</v>
      </c>
      <c r="D135" s="2" t="str">
        <f t="shared" si="23"/>
        <v>Diesel</v>
      </c>
      <c r="E135" s="3">
        <v>43236</v>
      </c>
      <c r="I135" s="14">
        <v>44994</v>
      </c>
      <c r="J135" s="17">
        <f t="shared" si="20"/>
        <v>57</v>
      </c>
      <c r="K135" s="20">
        <v>33844</v>
      </c>
      <c r="L135" s="19">
        <f t="shared" si="22"/>
        <v>7125.0526315789484</v>
      </c>
    </row>
    <row r="136" spans="1:12" ht="15" customHeight="1" x14ac:dyDescent="0.2">
      <c r="A136" s="1">
        <v>17</v>
      </c>
      <c r="B136" s="2" t="str">
        <f t="shared" si="24"/>
        <v>VOLVO</v>
      </c>
      <c r="C136" s="2" t="str">
        <f t="shared" si="25"/>
        <v>XC60 AWD</v>
      </c>
      <c r="D136" s="2" t="str">
        <f t="shared" si="23"/>
        <v>Diesel</v>
      </c>
      <c r="E136" s="3">
        <v>43236</v>
      </c>
      <c r="I136" s="14">
        <v>44994</v>
      </c>
      <c r="J136" s="17">
        <f t="shared" si="20"/>
        <v>57</v>
      </c>
      <c r="K136" s="20">
        <v>77945</v>
      </c>
      <c r="L136" s="19">
        <f t="shared" si="22"/>
        <v>16409.473684210527</v>
      </c>
    </row>
    <row r="137" spans="1:12" ht="15" customHeight="1" x14ac:dyDescent="0.2">
      <c r="A137" s="1">
        <v>18</v>
      </c>
      <c r="B137" s="2" t="str">
        <f t="shared" si="24"/>
        <v>VOLVO</v>
      </c>
      <c r="C137" s="2" t="str">
        <f t="shared" si="25"/>
        <v>XC60 AWD</v>
      </c>
      <c r="D137" s="2" t="str">
        <f t="shared" si="23"/>
        <v>Diesel</v>
      </c>
      <c r="E137" s="3">
        <v>43534</v>
      </c>
      <c r="I137" s="14">
        <v>45006</v>
      </c>
      <c r="J137" s="17">
        <f t="shared" si="20"/>
        <v>48</v>
      </c>
      <c r="K137" s="20">
        <v>32748</v>
      </c>
      <c r="L137" s="19">
        <f t="shared" si="22"/>
        <v>8187</v>
      </c>
    </row>
    <row r="138" spans="1:12" ht="15" customHeight="1" x14ac:dyDescent="0.2">
      <c r="A138" s="1">
        <v>19</v>
      </c>
      <c r="B138" s="2" t="str">
        <f t="shared" si="24"/>
        <v>VOLVO</v>
      </c>
      <c r="C138" s="2" t="str">
        <f t="shared" si="25"/>
        <v>XC60 AWD</v>
      </c>
      <c r="D138" s="2" t="str">
        <f t="shared" si="23"/>
        <v>Diesel</v>
      </c>
      <c r="E138" s="3">
        <v>43241</v>
      </c>
      <c r="I138" s="14">
        <v>45006</v>
      </c>
      <c r="J138" s="17">
        <f t="shared" si="20"/>
        <v>58</v>
      </c>
      <c r="K138" s="20">
        <v>21425</v>
      </c>
      <c r="L138" s="19">
        <f t="shared" si="22"/>
        <v>4432.7586206896549</v>
      </c>
    </row>
    <row r="139" spans="1:12" ht="15" customHeight="1" x14ac:dyDescent="0.2">
      <c r="A139" s="1">
        <v>20</v>
      </c>
      <c r="B139" s="2" t="str">
        <f t="shared" si="24"/>
        <v>VOLVO</v>
      </c>
      <c r="C139" s="2" t="str">
        <f t="shared" si="25"/>
        <v>XC60 AWD</v>
      </c>
      <c r="D139" s="2" t="str">
        <f t="shared" si="23"/>
        <v>Diesel</v>
      </c>
      <c r="E139" s="3">
        <v>43236</v>
      </c>
      <c r="I139" s="14">
        <v>45006</v>
      </c>
      <c r="J139" s="17">
        <f t="shared" si="20"/>
        <v>58</v>
      </c>
      <c r="K139" s="20">
        <v>38608</v>
      </c>
      <c r="L139" s="19">
        <f t="shared" si="22"/>
        <v>7987.8620689655181</v>
      </c>
    </row>
    <row r="140" spans="1:12" ht="15" customHeight="1" x14ac:dyDescent="0.2">
      <c r="A140" s="1">
        <v>21</v>
      </c>
      <c r="B140" s="2" t="str">
        <f t="shared" si="24"/>
        <v>VOLVO</v>
      </c>
      <c r="C140" s="2" t="str">
        <f t="shared" si="25"/>
        <v>XC60 AWD</v>
      </c>
      <c r="D140" s="2" t="str">
        <f t="shared" si="23"/>
        <v>Diesel</v>
      </c>
      <c r="E140" s="3">
        <v>43236</v>
      </c>
      <c r="I140" s="14">
        <v>45006</v>
      </c>
      <c r="J140" s="17">
        <f t="shared" si="20"/>
        <v>58</v>
      </c>
      <c r="K140" s="20">
        <v>40134</v>
      </c>
      <c r="L140" s="19">
        <f t="shared" si="22"/>
        <v>8303.5862068965507</v>
      </c>
    </row>
    <row r="141" spans="1:12" ht="15" customHeight="1" x14ac:dyDescent="0.2">
      <c r="A141" s="1">
        <v>22</v>
      </c>
      <c r="B141" s="2" t="str">
        <f t="shared" si="24"/>
        <v>VOLVO</v>
      </c>
      <c r="C141" s="2" t="str">
        <f t="shared" si="25"/>
        <v>XC60 AWD</v>
      </c>
      <c r="D141" s="2" t="str">
        <f t="shared" si="23"/>
        <v>Diesel</v>
      </c>
      <c r="E141" s="3">
        <v>43344</v>
      </c>
      <c r="I141" s="14">
        <v>45022</v>
      </c>
      <c r="J141" s="17">
        <f t="shared" si="20"/>
        <v>55</v>
      </c>
      <c r="K141" s="20">
        <v>26737</v>
      </c>
      <c r="L141" s="19">
        <f t="shared" si="22"/>
        <v>5833.5272727272732</v>
      </c>
    </row>
    <row r="142" spans="1:12" ht="15" customHeight="1" x14ac:dyDescent="0.2">
      <c r="A142" s="1">
        <v>23</v>
      </c>
      <c r="B142" s="2" t="str">
        <f>T("DENNIS")</f>
        <v>DENNIS</v>
      </c>
      <c r="C142" s="2" t="str">
        <f>T("SABRE XL CAB 2")</f>
        <v>SABRE XL CAB 2</v>
      </c>
      <c r="D142" s="2" t="str">
        <f t="shared" si="23"/>
        <v>Diesel</v>
      </c>
      <c r="E142" s="3">
        <v>38169</v>
      </c>
      <c r="I142" s="14">
        <v>45047</v>
      </c>
      <c r="J142" s="17">
        <f t="shared" si="20"/>
        <v>226</v>
      </c>
      <c r="K142" s="20" t="s">
        <v>11</v>
      </c>
      <c r="L142" s="20" t="s">
        <v>11</v>
      </c>
    </row>
    <row r="143" spans="1:12" ht="15" customHeight="1" x14ac:dyDescent="0.2">
      <c r="A143" s="1">
        <v>24</v>
      </c>
      <c r="B143" s="2" t="str">
        <f>T("HYUNDAI")</f>
        <v>HYUNDAI</v>
      </c>
      <c r="C143" s="2" t="str">
        <f>T("KONA PREM EV")</f>
        <v>KONA PREM EV</v>
      </c>
      <c r="D143" s="2" t="str">
        <f t="shared" ref="D143" si="26">T("Full Electric")</f>
        <v>Full Electric</v>
      </c>
      <c r="E143" s="3">
        <v>43448</v>
      </c>
      <c r="I143" s="14">
        <v>45160</v>
      </c>
      <c r="J143" s="17">
        <f t="shared" si="20"/>
        <v>56</v>
      </c>
      <c r="K143" s="20">
        <v>66006</v>
      </c>
      <c r="L143" s="19">
        <f t="shared" si="22"/>
        <v>14144.142857142855</v>
      </c>
    </row>
    <row r="144" spans="1:12" ht="15" customHeight="1" x14ac:dyDescent="0.2">
      <c r="A144" s="1">
        <v>25</v>
      </c>
      <c r="B144" s="2" t="str">
        <f>T("VOLVO")</f>
        <v>VOLVO</v>
      </c>
      <c r="C144" s="2" t="str">
        <f>T("XC60 AWD")</f>
        <v>XC60 AWD</v>
      </c>
      <c r="D144" s="2" t="str">
        <f t="shared" ref="D144:D147" si="27">T("Diesel")</f>
        <v>Diesel</v>
      </c>
      <c r="E144" s="3">
        <v>43655</v>
      </c>
      <c r="I144" s="14">
        <v>45181</v>
      </c>
      <c r="J144" s="17">
        <f t="shared" si="20"/>
        <v>50</v>
      </c>
      <c r="K144" s="20">
        <v>35000</v>
      </c>
      <c r="L144" s="19">
        <f t="shared" si="22"/>
        <v>8400</v>
      </c>
    </row>
    <row r="145" spans="1:12" ht="15" customHeight="1" x14ac:dyDescent="0.2">
      <c r="A145" s="1">
        <v>26</v>
      </c>
      <c r="B145" s="2" t="str">
        <f>T("VAUXHALL")</f>
        <v>VAUXHALL</v>
      </c>
      <c r="C145" s="2" t="str">
        <f>T("ASTRA SPORTS TOURER")</f>
        <v>ASTRA SPORTS TOURER</v>
      </c>
      <c r="D145" s="2" t="str">
        <f t="shared" si="27"/>
        <v>Diesel</v>
      </c>
      <c r="E145" s="3">
        <v>41906</v>
      </c>
      <c r="I145" s="14">
        <v>45215</v>
      </c>
      <c r="J145" s="17">
        <f t="shared" si="20"/>
        <v>108</v>
      </c>
      <c r="K145" s="20">
        <v>71433</v>
      </c>
      <c r="L145" s="19">
        <f t="shared" si="22"/>
        <v>7937</v>
      </c>
    </row>
    <row r="146" spans="1:12" ht="15" customHeight="1" x14ac:dyDescent="0.2">
      <c r="A146" s="1">
        <v>27</v>
      </c>
      <c r="B146" s="2" t="str">
        <f>T("VAUXHALL")</f>
        <v>VAUXHALL</v>
      </c>
      <c r="C146" s="2" t="str">
        <f>T("CORSA VAN CDTI")</f>
        <v>CORSA VAN CDTI</v>
      </c>
      <c r="D146" s="2" t="str">
        <f t="shared" si="27"/>
        <v>Diesel</v>
      </c>
      <c r="E146" s="3">
        <v>40497</v>
      </c>
      <c r="I146" s="14">
        <v>45215</v>
      </c>
      <c r="J146" s="17">
        <f t="shared" si="20"/>
        <v>155</v>
      </c>
      <c r="K146" s="20">
        <v>58010</v>
      </c>
      <c r="L146" s="19">
        <f t="shared" si="22"/>
        <v>4491.0967741935483</v>
      </c>
    </row>
    <row r="147" spans="1:12" ht="15" customHeight="1" x14ac:dyDescent="0.2">
      <c r="A147" s="1">
        <v>28</v>
      </c>
      <c r="B147" s="2" t="str">
        <f>T("SCANIA")</f>
        <v>SCANIA</v>
      </c>
      <c r="C147" s="2" t="str">
        <f>T("CP31-270")</f>
        <v>CP31-270</v>
      </c>
      <c r="D147" s="2" t="str">
        <f t="shared" si="27"/>
        <v>Diesel</v>
      </c>
      <c r="E147" s="3">
        <v>39253</v>
      </c>
      <c r="I147" s="14">
        <v>45306</v>
      </c>
      <c r="J147" s="17">
        <f t="shared" si="20"/>
        <v>198</v>
      </c>
      <c r="K147" s="20">
        <v>23089</v>
      </c>
      <c r="L147" s="19">
        <f t="shared" si="22"/>
        <v>1399.3333333333335</v>
      </c>
    </row>
  </sheetData>
  <mergeCells count="2">
    <mergeCell ref="B118:L118"/>
    <mergeCell ref="B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1371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Matthews</dc:creator>
  <cp:lastModifiedBy>Alison Matthews</cp:lastModifiedBy>
  <dcterms:created xsi:type="dcterms:W3CDTF">2024-01-31T09:37:06Z</dcterms:created>
  <dcterms:modified xsi:type="dcterms:W3CDTF">2024-02-07T09:27:53Z</dcterms:modified>
</cp:coreProperties>
</file>